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0"/>
  </bookViews>
  <sheets>
    <sheet name="прил 1" sheetId="1" r:id="rId1"/>
    <sheet name="прил 2" sheetId="2" r:id="rId2"/>
    <sheet name="прил 3" sheetId="3" r:id="rId3"/>
    <sheet name="прил 4 " sheetId="4" r:id="rId4"/>
    <sheet name="прил 5" sheetId="5" r:id="rId5"/>
    <sheet name="прил 6" sheetId="6" r:id="rId6"/>
    <sheet name="прил 7" sheetId="7" r:id="rId7"/>
  </sheets>
  <definedNames/>
  <calcPr fullCalcOnLoad="1"/>
</workbook>
</file>

<file path=xl/sharedStrings.xml><?xml version="1.0" encoding="utf-8"?>
<sst xmlns="http://schemas.openxmlformats.org/spreadsheetml/2006/main" count="664" uniqueCount="305">
  <si>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</si>
  <si>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</si>
  <si>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</si>
  <si>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</si>
  <si>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</si>
  <si>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</si>
  <si>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</si>
  <si>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</si>
  <si>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1 06 06023 10 0000 110</t>
  </si>
  <si>
    <t>1 11 05035 10 0000 120</t>
  </si>
  <si>
    <t>2 00 00000 00 0000 000</t>
  </si>
  <si>
    <t>БЕЗВОЗМЕЗДНЫЕ ПОСТУПЛЕНИЯ</t>
  </si>
  <si>
    <t>2 02 03024 10 0000 151</t>
  </si>
  <si>
    <t>Субвенции бюджетам поселений на выполнение передаваемых полномочий субъектов РФ</t>
  </si>
  <si>
    <t>Прочие субсидии бюджетам поселений</t>
  </si>
  <si>
    <t>2 02 02999 10 0000 151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</si>
  <si>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</si>
  <si>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</si>
  <si>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</si>
  <si>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</si>
  <si>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</si>
  <si>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</si>
  <si>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</si>
  <si>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</si>
  <si>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</si>
  <si>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</si>
  <si>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</si>
  <si>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</si>
  <si>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</si>
  <si>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</si>
  <si>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</si>
  <si>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</si>
  <si>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</si>
  <si>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</si>
  <si>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</si>
  <si>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</si>
  <si>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</si>
  <si>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</si>
  <si>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</si>
  <si>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</si>
  <si>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</si>
  <si>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</si>
  <si>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</si>
  <si>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</si>
  <si>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</si>
  <si>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</si>
  <si>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</si>
  <si>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</si>
  <si>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Наименование расходов</t>
  </si>
  <si>
    <t>992 01 05 02 01 10 0000 610</t>
  </si>
  <si>
    <t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</si>
  <si>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поселений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</si>
  <si>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</si>
  <si>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</si>
  <si>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</si>
  <si>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</si>
  <si>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</si>
  <si>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</si>
  <si>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</si>
  <si>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</si>
  <si>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109 04050 10 0000 110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</si>
  <si>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</si>
  <si>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</si>
  <si>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</si>
  <si>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</si>
  <si>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</si>
  <si>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</si>
  <si>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</si>
  <si>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</si>
  <si>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</si>
  <si>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</si>
  <si>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</si>
  <si>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</si>
  <si>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</si>
  <si>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</si>
  <si>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</si>
  <si>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</si>
  <si>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</si>
  <si>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</si>
  <si>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</si>
  <si>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</si>
  <si>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</si>
  <si>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</si>
  <si>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</si>
  <si>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</si>
  <si>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</si>
  <si>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Мероприятия в области коммунального хозяйства</t>
  </si>
  <si>
    <t>БЛАГОУСТРОЙСТВО</t>
  </si>
  <si>
    <t>0503</t>
  </si>
  <si>
    <t>Уличное свещение</t>
  </si>
  <si>
    <t>Прочие мероприятия по благоустройству городских округов и сельских поселений</t>
  </si>
  <si>
    <t>МОЛОДЕЖНАЯ ПОЛИТИКА И ОЗДОРОВЛЕНИЕ ДЕТЕЙ</t>
  </si>
  <si>
    <t>0707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</si>
  <si>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</si>
  <si>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</si>
  <si>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</si>
  <si>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</si>
  <si>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</si>
  <si>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</si>
  <si>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</si>
  <si>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</si>
  <si>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</si>
  <si>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ВСЕГО</t>
  </si>
  <si>
    <t>ФЕДЕРАЛЬНАЯ НАЛОГОВАЯ СЛУЖБА</t>
  </si>
  <si>
    <t>Налоги на совокупный налог</t>
  </si>
  <si>
    <t>105 00000 00 0000 000</t>
  </si>
  <si>
    <t>Налоги на имущество</t>
  </si>
  <si>
    <t>106 00000 00 0000 000</t>
  </si>
  <si>
    <t>Налог на имущество физических лиц</t>
  </si>
  <si>
    <t>106 01000 00 0000 110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</si>
  <si>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</si>
  <si>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</si>
  <si>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ДЕПАРТАМЕНТ ИМУЩЕСТВЕННЫХ ОТНОШЕНИЙ КРАСНОДАРСКОГО КРАЯ</t>
  </si>
  <si>
    <t>Доходы от использования имущества, находящегося в муниципальной собственности</t>
  </si>
  <si>
    <t>1 11 00000 00 0000 000</t>
  </si>
  <si>
    <t>Доходы, получаемые в виде арендной, либо иной платы за передачу в возмездное пользование муниципального имущества</t>
  </si>
  <si>
    <t>1 11 05000 00 0000 120</t>
  </si>
  <si>
    <t>Доходы от продажи материальных и нематериальных активов</t>
  </si>
  <si>
    <t>1 14 00000 00 0000 000</t>
  </si>
  <si>
    <t>1 11 05030 00 0000 120</t>
  </si>
  <si>
    <t>Безвозмездные поступления от других бюджетов бюджетной системы РФ</t>
  </si>
  <si>
    <t>2 02 00000 00 0000 000</t>
  </si>
  <si>
    <t>Субсидии бюджетов субъектов РФ и муниципальных образований (межбюджетные субсидии)</t>
  </si>
  <si>
    <t>2 02 02000 00 0000 151</t>
  </si>
  <si>
    <t>Субвенции бюджетам субъектов РФ и муниципальным образованиям</t>
  </si>
  <si>
    <t>2 02 03000 00 0000 151</t>
  </si>
  <si>
    <t>Безвозмездные поступления от других бюджето бюджетной системы РФ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</si>
  <si>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</si>
  <si>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</si>
  <si>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</si>
  <si>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</si>
  <si>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</si>
  <si>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</si>
  <si>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</si>
  <si>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</si>
  <si>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</si>
  <si>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 xml:space="preserve">Культура и  кинематография 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</si>
  <si>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</si>
  <si>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</si>
  <si>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1 05 03010 01 0000 110</t>
  </si>
  <si>
    <t>Доходы, получаемые в виде арендной платы за земельные участки промышленности, энергетики, транспорта, связи и земли иного специального назначения,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</si>
  <si>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</si>
  <si>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</si>
  <si>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</si>
  <si>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Дотации бюджетам субъектов РФ и муниципальных образований</t>
  </si>
  <si>
    <t>2 02 01000 00 0000 151</t>
  </si>
  <si>
    <t>2 02 01001 00 0000 151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</si>
  <si>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</si>
  <si>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</si>
  <si>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</si>
  <si>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безвозмездные поступления в бюджеты поселений</t>
  </si>
  <si>
    <t>2 07 05000 10 0000 180</t>
  </si>
  <si>
    <t>Начальник финансового отдела</t>
  </si>
  <si>
    <t>О.В. Польская</t>
  </si>
  <si>
    <t>Доходы бюджета Красносельского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</si>
  <si>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</si>
  <si>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</si>
  <si>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</si>
  <si>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</si>
  <si>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</si>
  <si>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</si>
  <si>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</si>
  <si>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</si>
  <si>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СОЦИАЛЬНАЯ ПОЛИТИКА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</si>
  <si>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</si>
  <si>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</si>
  <si>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</si>
  <si>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Расходы бюджета Краносельского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бюджетов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</si>
  <si>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</si>
  <si>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</si>
  <si>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</si>
  <si>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</si>
  <si>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</si>
  <si>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 1</t>
  </si>
  <si>
    <t>ПРИЛОЖЕНИЕ 6</t>
  </si>
  <si>
    <t>ПРИЛОЖЕНИЕ  5</t>
  </si>
  <si>
    <t>ПРИЛОЖЕНИЕ 4</t>
  </si>
  <si>
    <t>1 01 02010 01 0000 110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</si>
  <si>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</si>
  <si>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</si>
  <si>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</si>
  <si>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1 01 02040 01 0000 110</t>
  </si>
  <si>
    <t>1 06 06013 10 0000 110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</si>
  <si>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</si>
  <si>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</si>
  <si>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Доходы, получаемые в виде арендной платы за земельные участки сельскохозяйственного назначения,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</si>
  <si>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1 11 05013 10 0021 120</t>
  </si>
  <si>
    <t>1 11 05013 10 0023 120</t>
  </si>
  <si>
    <t>1 11 05013 10 0024 120</t>
  </si>
  <si>
    <t>Доходы, получаемые в виде арендной платы за земельные участки сельских населенных пунктов,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</si>
  <si>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</si>
  <si>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0409</t>
  </si>
  <si>
    <t>Дорожное хозяйство (дорожные фонды)</t>
  </si>
  <si>
    <t>Дополнительная помощь местным бюджетам для решения социально-значимых вопросов</t>
  </si>
  <si>
    <t>0111 "Резервные фонды"</t>
  </si>
  <si>
    <t>2 02 01001 10 0000 151</t>
  </si>
  <si>
    <t>ПРИЛОЖЕНИЕ 7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</si>
  <si>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</si>
  <si>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</si>
  <si>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</si>
  <si>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</si>
  <si>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</si>
  <si>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</si>
  <si>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</si>
  <si>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2 07 05030 10 0000 180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</si>
  <si>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</si>
  <si>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</si>
  <si>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</si>
  <si>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</si>
  <si>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Мероприятия по землеустройству и землепользованию</t>
  </si>
  <si>
    <t>Кассовое исполнение за 2014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</si>
  <si>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</si>
  <si>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</si>
  <si>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</si>
  <si>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</si>
  <si>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</si>
  <si>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1 03 02230 01 0000 110</t>
  </si>
  <si>
    <t>1 03 02240 01 0000 110</t>
  </si>
  <si>
    <t>1 03 02250 01 0000 110</t>
  </si>
  <si>
    <t>1 03 02260 01 0000 110</t>
  </si>
  <si>
    <t>1 03 02000 01 0000 110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</si>
  <si>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</si>
  <si>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</si>
  <si>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</si>
  <si>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</si>
  <si>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</si>
  <si>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            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</si>
  <si>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</si>
  <si>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Бюджет, утвержденный решением Совета Красносельского сельского поселения от 20.12.2013 №40 (с изменениями)</t>
  </si>
  <si>
    <t>Расходы на обеспечение функций органов местного самоуправления</t>
  </si>
  <si>
    <t>5010019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</si>
  <si>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</si>
  <si>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</si>
  <si>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</si>
  <si>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200</t>
  </si>
  <si>
    <t>800</t>
  </si>
  <si>
    <t>Иные бюджетные ассигнования</t>
  </si>
  <si>
    <t>5110019</t>
  </si>
  <si>
    <t>7590019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</si>
  <si>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</si>
  <si>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5126019</t>
  </si>
  <si>
    <t>500</t>
  </si>
  <si>
    <t>Резервный фонд администрации поселения</t>
  </si>
  <si>
    <t>5152059</t>
  </si>
  <si>
    <t>0107</t>
  </si>
  <si>
    <t>5140019</t>
  </si>
  <si>
    <t>ОБЕСПЕЧЕНИЕ ПРОВЕДЕНИЯ ВЫБОРОВ И РЕФЕРЕНДУМОВ</t>
  </si>
  <si>
    <t>Прочие обязательства муниципального образования</t>
  </si>
  <si>
    <t>5172901</t>
  </si>
  <si>
    <t>5211039</t>
  </si>
  <si>
    <t>Оценка недвижимости, признание прав и регулирование отношений по муниципальной собственности</t>
  </si>
  <si>
    <t>5525118</t>
  </si>
  <si>
    <t>5611057</t>
  </si>
  <si>
    <t>Снижение рисков и смягчение последствий чрезвычайных ситуаций природного и техногенного характера</t>
  </si>
  <si>
    <t>5690059</t>
  </si>
  <si>
    <t>Расходы на обеспечение деятельности (оказание услуг) подведомственных учреждений</t>
  </si>
  <si>
    <t>Расходы по обеспечение первичных мер пожарной безопасности в границах населенных пунктов поселения</t>
  </si>
  <si>
    <t>5700247</t>
  </si>
  <si>
    <t>5911044</t>
  </si>
  <si>
    <t>Содержание и ремонт автомобильных дорог общего пользования, в том числе дорог в поселениях</t>
  </si>
  <si>
    <t>5976027</t>
  </si>
  <si>
    <t>Реализация мероприятий по подпрограмме «Капитальный ремонт и ремонт автомобильных дорог местного значения Краснодарского края на 2014-2016 годы»</t>
  </si>
  <si>
    <t>Мероприятия по подготовке систем (объектов) теплоснабжения к отопительному периоду в 2014 – 2015 годах в рамках государственной программы Краснодарского края «Развитие топливно-энергетического комплекса» (краевой бюджет)</t>
  </si>
  <si>
    <t>9900069</t>
  </si>
  <si>
    <t>Подготовка предприятий жилищно-коммунального комплекс сельских поселений Динского района к работе в осенне-зимний период</t>
  </si>
  <si>
    <t>7010000</t>
  </si>
  <si>
    <t>7040000</t>
  </si>
  <si>
    <t>Организация и содержание мест захоронения</t>
  </si>
  <si>
    <t>7050000</t>
  </si>
  <si>
    <t>9900078</t>
  </si>
  <si>
    <t>Организация временного трудоустройства граждан поселений</t>
  </si>
  <si>
    <t>Расходы на обеспечение деятельности (оказание услуг) муниципальных учреждений</t>
  </si>
  <si>
    <t>8210059</t>
  </si>
  <si>
    <t>600</t>
  </si>
  <si>
    <t>Предоставление субсидий бюджетным, автономным учреждениям и иным некоммерческим организациям</t>
  </si>
  <si>
    <t>8216005</t>
  </si>
  <si>
    <t>8216512</t>
  </si>
  <si>
    <t>Повышение оплаты труда работникам муниципальных учреждений культуры (местный бюджет Культурно-досуговый центр)</t>
  </si>
  <si>
    <t>8220059</t>
  </si>
  <si>
    <t>8226512</t>
  </si>
  <si>
    <t>Повышение оплаты труда работникам муниципальных учреждений культуры (местный бюджет библиотека)</t>
  </si>
  <si>
    <t>8276012</t>
  </si>
  <si>
    <t>Мероприятия по обеспечению поэтапного повышения уровнея средней заработной платы работников муниципальных учреждений культуры, исскуства и кинематографии в рамках реализации государственной программы Краснодарского края "Развитие культуры" на 2014 год (краевой бюджет)</t>
  </si>
  <si>
    <t>8286512</t>
  </si>
  <si>
    <t>Ведомственная целевая программа «Кадровое обеспечение культуры сельского поселения Динского района» в 2014 году</t>
  </si>
  <si>
    <t>8504121</t>
  </si>
  <si>
    <t>300</t>
  </si>
  <si>
    <t>Решение совета Красносельского сельского поселения  от 03.11.2010 года № 23 «Об утверждении Положения о дополнительном материальном обеспечении лиц, замещавших выборные муниципальные должности и муниципальные должности муниципальной службы Красносельского сельского поселения  Динского района»</t>
  </si>
  <si>
    <t>Социальное обеспечение и иные выплаты населению</t>
  </si>
  <si>
    <t>9906005</t>
  </si>
  <si>
    <t>ФИЗИЧЕСКАЯ КУЛЬТУРА</t>
  </si>
  <si>
    <t>1101</t>
  </si>
  <si>
    <t>9420512</t>
  </si>
  <si>
    <t xml:space="preserve">Мероприятия по развитию массовой физической культуры и спорта среди населения  </t>
  </si>
  <si>
    <t>Бюджет, утвержденный решением Совета Красносельского сельского поселения от 20.12.2013 №40(с изменениями)</t>
  </si>
  <si>
    <t>Обеспечение проведения выборов и референдумов</t>
  </si>
  <si>
    <t xml:space="preserve">Физическая культура   </t>
  </si>
  <si>
    <t>Бюджет утвержденный решением Совета Красносельского сельского поселения от 20.12.2013 №40 (с изменениями)</t>
  </si>
  <si>
    <t xml:space="preserve">Расходы бюджета Красносельского сельского поселения Динского района в 2014 году на исполнение сельских целевых программ                                                                                                                                  </t>
  </si>
  <si>
    <t>82 8 6512</t>
  </si>
  <si>
    <t>Исполнено за  2014 год</t>
  </si>
  <si>
    <t>Утверждено на 2014 год</t>
  </si>
  <si>
    <t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2014 год и о расходовании средств резервного фонда"                                                                           от 29.05.2015 № 16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</si>
  <si>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2014 год и о расходовании средств резервного фонда"                                                                           от 29.05.2015 № 16                                             </t>
  </si>
  <si>
    <t xml:space="preserve">к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2014 год и о расходовании средств резервного фонда"                                                                           от 29.05.2015 № 16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</si>
</sst>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0000"/>
    <numFmt numFmtId="179" formatCode="000000"/>
  </numFmts>
  <fonts count="2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2" borderId="0" xfId="0" applyFill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70" fontId="6" fillId="0" borderId="1" xfId="0" applyNumberFormat="1" applyFont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164" fontId="8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164" fontId="10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170" fontId="16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 wrapText="1"/>
    </xf>
    <xf numFmtId="170" fontId="10" fillId="0" borderId="1" xfId="0" applyNumberFormat="1" applyFont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170" fontId="17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 wrapText="1"/>
    </xf>
    <xf numFmtId="3" fontId="10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 applyProtection="1">
      <alignment horizontal="left" vertical="top" wrapText="1"/>
      <protection/>
    </xf>
    <xf numFmtId="3" fontId="1" fillId="2" borderId="1" xfId="0" applyNumberFormat="1" applyFont="1" applyFill="1" applyBorder="1" applyAlignment="1" applyProtection="1">
      <alignment horizontal="left" wrapText="1"/>
      <protection/>
    </xf>
    <xf numFmtId="170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2" borderId="1" xfId="0" applyNumberFormat="1" applyFont="1" applyFill="1" applyBorder="1" applyAlignment="1">
      <alignment/>
    </xf>
    <xf numFmtId="164" fontId="9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2" borderId="0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4" fontId="1" fillId="0" borderId="0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78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178" fontId="9" fillId="2" borderId="1" xfId="0" applyNumberFormat="1" applyFont="1" applyFill="1" applyBorder="1" applyAlignment="1">
      <alignment horizontal="center" wrapText="1"/>
    </xf>
    <xf numFmtId="178" fontId="9" fillId="2" borderId="1" xfId="0" applyNumberFormat="1" applyFont="1" applyFill="1" applyBorder="1" applyAlignment="1">
      <alignment horizontal="center" vertical="justify" wrapText="1"/>
    </xf>
    <xf numFmtId="0" fontId="9" fillId="0" borderId="1" xfId="0" applyFont="1" applyBorder="1" applyAlignment="1">
      <alignment vertical="top" wrapText="1"/>
    </xf>
    <xf numFmtId="178" fontId="9" fillId="0" borderId="1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49" fontId="21" fillId="2" borderId="3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2" fillId="0" borderId="0" xfId="0" applyFont="1" applyAlignment="1">
      <alignment/>
    </xf>
    <xf numFmtId="170" fontId="6" fillId="0" borderId="1" xfId="0" applyNumberFormat="1" applyFont="1" applyBorder="1" applyAlignment="1">
      <alignment/>
    </xf>
    <xf numFmtId="170" fontId="17" fillId="0" borderId="1" xfId="0" applyNumberFormat="1" applyFont="1" applyBorder="1" applyAlignment="1">
      <alignment/>
    </xf>
    <xf numFmtId="170" fontId="10" fillId="0" borderId="1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" fillId="0" borderId="3" xfId="0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left"/>
    </xf>
    <xf numFmtId="0" fontId="0" fillId="0" borderId="6" xfId="0" applyBorder="1" applyAlignment="1">
      <alignment wrapText="1"/>
    </xf>
    <xf numFmtId="0" fontId="15" fillId="0" borderId="6" xfId="0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10" fillId="0" borderId="3" xfId="0" applyFont="1" applyFill="1" applyBorder="1" applyAlignment="1">
      <alignment wrapText="1"/>
    </xf>
    <xf numFmtId="0" fontId="11" fillId="0" borderId="6" xfId="0" applyFont="1" applyBorder="1" applyAlignment="1">
      <alignment wrapText="1"/>
    </xf>
    <xf numFmtId="0" fontId="10" fillId="0" borderId="3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Fill="1" applyBorder="1" applyAlignment="1" applyProtection="1">
      <alignment horizontal="left" vertical="top" wrapText="1"/>
      <protection/>
    </xf>
    <xf numFmtId="0" fontId="0" fillId="0" borderId="1" xfId="0" applyFont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0" fillId="0" borderId="3" xfId="0" applyFont="1" applyFill="1" applyBorder="1" applyAlignment="1" applyProtection="1">
      <alignment horizontal="left" vertical="top" wrapText="1"/>
      <protection/>
    </xf>
    <xf numFmtId="0" fontId="15" fillId="0" borderId="6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11" xfId="0" applyBorder="1" applyAlignment="1">
      <alignment wrapText="1"/>
    </xf>
    <xf numFmtId="0" fontId="16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18" fillId="0" borderId="6" xfId="0" applyFont="1" applyBorder="1" applyAlignment="1">
      <alignment/>
    </xf>
    <xf numFmtId="0" fontId="0" fillId="0" borderId="6" xfId="0" applyFont="1" applyBorder="1" applyAlignment="1">
      <alignment wrapText="1"/>
    </xf>
    <xf numFmtId="3" fontId="2" fillId="2" borderId="0" xfId="0" applyNumberFormat="1" applyFont="1" applyFill="1" applyBorder="1" applyAlignment="1" applyProtection="1">
      <alignment vertical="top" wrapText="1"/>
      <protection/>
    </xf>
    <xf numFmtId="0" fontId="1" fillId="2" borderId="3" xfId="0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 vertical="top" wrapText="1"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49" fontId="12" fillId="2" borderId="3" xfId="0" applyNumberFormat="1" applyFont="1" applyFill="1" applyBorder="1" applyAlignment="1">
      <alignment horizontal="left" vertical="center" wrapText="1"/>
    </xf>
    <xf numFmtId="49" fontId="12" fillId="2" borderId="13" xfId="0" applyNumberFormat="1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2" fillId="2" borderId="1" xfId="0" applyNumberFormat="1" applyFont="1" applyFill="1" applyBorder="1" applyAlignment="1">
      <alignment vertical="center" wrapText="1"/>
    </xf>
    <xf numFmtId="179" fontId="12" fillId="2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0" fillId="0" borderId="3" xfId="0" applyNumberFormat="1" applyFont="1" applyBorder="1" applyAlignment="1">
      <alignment wrapText="1"/>
    </xf>
    <xf numFmtId="164" fontId="11" fillId="0" borderId="6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0" fillId="0" borderId="6" xfId="0" applyNumberFormat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0" fillId="0" borderId="3" xfId="0" applyFont="1" applyBorder="1" applyAlignment="1">
      <alignment wrapText="1"/>
    </xf>
    <xf numFmtId="0" fontId="0" fillId="0" borderId="13" xfId="0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0" xfId="0" applyAlignment="1">
      <alignment/>
    </xf>
    <xf numFmtId="0" fontId="11" fillId="0" borderId="3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tabSelected="1" workbookViewId="0" topLeftCell="A1">
      <selection activeCell="C4" sqref="C4:E4"/>
    </sheetView>
  </sheetViews>
  <sheetFormatPr defaultColWidth="9.00390625" defaultRowHeight="12.75"/>
  <cols>
    <col min="1" max="1" width="24.375" style="0" customWidth="1"/>
    <col min="2" max="2" width="31.875" style="0" customWidth="1"/>
    <col min="3" max="3" width="8.00390625" style="0" customWidth="1"/>
    <col min="4" max="4" width="20.75390625" style="0" customWidth="1"/>
    <col min="5" max="5" width="12.00390625" style="0" customWidth="1"/>
    <col min="6" max="6" width="4.125" style="0" customWidth="1"/>
    <col min="7" max="7" width="5.375" style="0" customWidth="1"/>
  </cols>
  <sheetData>
    <row r="1" ht="13.5" customHeight="1"/>
    <row r="2" spans="3:12" ht="18.75">
      <c r="C2" s="133" t="s">
        <v>173</v>
      </c>
      <c r="D2" s="133"/>
      <c r="E2" s="2"/>
      <c r="F2" s="2"/>
      <c r="G2" s="2"/>
      <c r="J2" s="2"/>
      <c r="K2" s="2"/>
      <c r="L2" s="2"/>
    </row>
    <row r="4" spans="2:12" ht="123" customHeight="1">
      <c r="B4" s="1"/>
      <c r="C4" s="152" t="s">
        <v>302</v>
      </c>
      <c r="D4" s="152"/>
      <c r="E4" s="152"/>
      <c r="F4" s="1"/>
      <c r="G4" s="1"/>
      <c r="H4" s="1"/>
      <c r="I4" s="1"/>
      <c r="J4" s="1"/>
      <c r="K4" s="1"/>
      <c r="L4" s="1"/>
    </row>
    <row r="5" spans="2:12" ht="15.75">
      <c r="B5" s="1"/>
      <c r="C5" s="74"/>
      <c r="D5" s="74"/>
      <c r="E5" s="74"/>
      <c r="F5" s="1"/>
      <c r="G5" s="1"/>
      <c r="H5" s="1"/>
      <c r="I5" s="1"/>
      <c r="J5" s="1"/>
      <c r="K5" s="1"/>
      <c r="L5" s="1"/>
    </row>
    <row r="6" spans="1:5" ht="33" customHeight="1">
      <c r="A6" s="155" t="s">
        <v>137</v>
      </c>
      <c r="B6" s="155"/>
      <c r="C6" s="155"/>
      <c r="D6" s="155"/>
      <c r="E6" s="155"/>
    </row>
    <row r="7" spans="1:5" ht="26.25" customHeight="1">
      <c r="A7" s="4"/>
      <c r="B7" s="4"/>
      <c r="C7" s="4"/>
      <c r="D7" s="4"/>
      <c r="E7" s="106" t="s">
        <v>200</v>
      </c>
    </row>
    <row r="8" spans="1:5" ht="12.75" customHeight="1">
      <c r="A8" s="156" t="s">
        <v>98</v>
      </c>
      <c r="B8" s="157"/>
      <c r="C8" s="138" t="s">
        <v>99</v>
      </c>
      <c r="D8" s="160"/>
      <c r="E8" s="161" t="s">
        <v>210</v>
      </c>
    </row>
    <row r="9" spans="1:5" ht="48" customHeight="1">
      <c r="A9" s="158"/>
      <c r="B9" s="159"/>
      <c r="C9" s="43" t="s">
        <v>100</v>
      </c>
      <c r="D9" s="43" t="s">
        <v>101</v>
      </c>
      <c r="E9" s="162"/>
    </row>
    <row r="10" spans="1:5" ht="18.75">
      <c r="A10" s="163" t="s">
        <v>138</v>
      </c>
      <c r="B10" s="163"/>
      <c r="C10" s="124"/>
      <c r="D10" s="124"/>
      <c r="E10" s="44">
        <f>E11+E17+E33+E41</f>
        <v>13183.5</v>
      </c>
    </row>
    <row r="11" spans="1:5" ht="15.75">
      <c r="A11" s="141" t="s">
        <v>215</v>
      </c>
      <c r="B11" s="142"/>
      <c r="C11" s="125">
        <v>100</v>
      </c>
      <c r="D11" s="124"/>
      <c r="E11" s="130">
        <f>E12</f>
        <v>981.6000000000001</v>
      </c>
    </row>
    <row r="12" spans="1:5" ht="32.25" customHeight="1">
      <c r="A12" s="143" t="s">
        <v>221</v>
      </c>
      <c r="B12" s="144"/>
      <c r="C12" s="125">
        <v>100</v>
      </c>
      <c r="D12" s="127" t="s">
        <v>220</v>
      </c>
      <c r="E12" s="128">
        <f>SUM(E13:E16)</f>
        <v>981.6000000000001</v>
      </c>
    </row>
    <row r="13" spans="1:5" ht="53.25" customHeight="1">
      <c r="A13" s="145" t="s">
        <v>211</v>
      </c>
      <c r="B13" s="146"/>
      <c r="C13" s="126">
        <v>100</v>
      </c>
      <c r="D13" s="126" t="s">
        <v>216</v>
      </c>
      <c r="E13" s="129">
        <v>370.5</v>
      </c>
    </row>
    <row r="14" spans="1:5" ht="65.25" customHeight="1">
      <c r="A14" s="145" t="s">
        <v>212</v>
      </c>
      <c r="B14" s="146"/>
      <c r="C14" s="126">
        <v>100</v>
      </c>
      <c r="D14" s="126" t="s">
        <v>217</v>
      </c>
      <c r="E14" s="129">
        <v>8.3</v>
      </c>
    </row>
    <row r="15" spans="1:5" ht="52.5" customHeight="1">
      <c r="A15" s="145" t="s">
        <v>213</v>
      </c>
      <c r="B15" s="146"/>
      <c r="C15" s="126">
        <v>100</v>
      </c>
      <c r="D15" s="126" t="s">
        <v>218</v>
      </c>
      <c r="E15" s="129">
        <v>634.6</v>
      </c>
    </row>
    <row r="16" spans="1:5" ht="51" customHeight="1">
      <c r="A16" s="145" t="s">
        <v>214</v>
      </c>
      <c r="B16" s="146"/>
      <c r="C16" s="126">
        <v>100</v>
      </c>
      <c r="D16" s="126" t="s">
        <v>219</v>
      </c>
      <c r="E16" s="129">
        <v>-31.8</v>
      </c>
    </row>
    <row r="17" spans="1:5" ht="15.75" customHeight="1">
      <c r="A17" s="141" t="s">
        <v>103</v>
      </c>
      <c r="B17" s="142"/>
      <c r="C17" s="45">
        <v>182</v>
      </c>
      <c r="D17" s="23"/>
      <c r="E17" s="46">
        <f>E18+E23+E25+E31</f>
        <v>3801.9</v>
      </c>
    </row>
    <row r="18" spans="1:5" ht="22.5" customHeight="1">
      <c r="A18" s="141" t="s">
        <v>3</v>
      </c>
      <c r="B18" s="135"/>
      <c r="C18" s="47">
        <v>182</v>
      </c>
      <c r="D18" s="48" t="s">
        <v>222</v>
      </c>
      <c r="E18" s="19">
        <f>SUM(E19:E22)</f>
        <v>803.6999999999999</v>
      </c>
    </row>
    <row r="19" spans="1:5" ht="62.25" customHeight="1">
      <c r="A19" s="151" t="s">
        <v>223</v>
      </c>
      <c r="B19" s="134"/>
      <c r="C19" s="49">
        <v>182</v>
      </c>
      <c r="D19" s="8" t="s">
        <v>177</v>
      </c>
      <c r="E19" s="50">
        <v>703.8</v>
      </c>
    </row>
    <row r="20" spans="1:5" ht="64.5" customHeight="1">
      <c r="A20" s="151" t="s">
        <v>224</v>
      </c>
      <c r="B20" s="134"/>
      <c r="C20" s="49">
        <v>182</v>
      </c>
      <c r="D20" s="8" t="s">
        <v>178</v>
      </c>
      <c r="E20" s="50">
        <v>2.7</v>
      </c>
    </row>
    <row r="21" spans="1:5" ht="39.75" customHeight="1">
      <c r="A21" s="149" t="s">
        <v>179</v>
      </c>
      <c r="B21" s="150"/>
      <c r="C21" s="49">
        <v>182</v>
      </c>
      <c r="D21" s="8" t="s">
        <v>180</v>
      </c>
      <c r="E21" s="50">
        <v>85.3</v>
      </c>
    </row>
    <row r="22" spans="1:5" ht="64.5" customHeight="1">
      <c r="A22" s="149" t="s">
        <v>225</v>
      </c>
      <c r="B22" s="150"/>
      <c r="C22" s="49">
        <v>182</v>
      </c>
      <c r="D22" s="8" t="s">
        <v>181</v>
      </c>
      <c r="E22" s="50">
        <v>11.9</v>
      </c>
    </row>
    <row r="23" spans="1:5" ht="24" customHeight="1">
      <c r="A23" s="141" t="s">
        <v>104</v>
      </c>
      <c r="B23" s="134"/>
      <c r="C23" s="47">
        <v>182</v>
      </c>
      <c r="D23" s="48" t="s">
        <v>105</v>
      </c>
      <c r="E23" s="19">
        <f>(E24)</f>
        <v>4.9</v>
      </c>
    </row>
    <row r="24" spans="1:5" ht="12.75" customHeight="1">
      <c r="A24" s="151" t="s">
        <v>2</v>
      </c>
      <c r="B24" s="134"/>
      <c r="C24" s="49">
        <v>182</v>
      </c>
      <c r="D24" s="8" t="s">
        <v>139</v>
      </c>
      <c r="E24" s="50">
        <v>4.9</v>
      </c>
    </row>
    <row r="25" spans="1:5" ht="24.75" customHeight="1">
      <c r="A25" s="141" t="s">
        <v>106</v>
      </c>
      <c r="B25" s="134"/>
      <c r="C25" s="47">
        <v>182</v>
      </c>
      <c r="D25" s="48" t="s">
        <v>107</v>
      </c>
      <c r="E25" s="19">
        <f>(E26+E28)</f>
        <v>2993.3</v>
      </c>
    </row>
    <row r="26" spans="1:5" ht="12.75" customHeight="1">
      <c r="A26" s="151" t="s">
        <v>108</v>
      </c>
      <c r="B26" s="136"/>
      <c r="C26" s="49">
        <v>182</v>
      </c>
      <c r="D26" s="8" t="s">
        <v>109</v>
      </c>
      <c r="E26" s="51">
        <f>E27</f>
        <v>609.7</v>
      </c>
    </row>
    <row r="27" spans="1:5" ht="36.75" customHeight="1">
      <c r="A27" s="151" t="s">
        <v>5</v>
      </c>
      <c r="B27" s="134"/>
      <c r="C27" s="49">
        <v>182</v>
      </c>
      <c r="D27" s="8" t="s">
        <v>4</v>
      </c>
      <c r="E27" s="50">
        <v>609.7</v>
      </c>
    </row>
    <row r="28" spans="1:5" ht="12.75">
      <c r="A28" s="151" t="s">
        <v>7</v>
      </c>
      <c r="B28" s="134"/>
      <c r="C28" s="49">
        <v>182</v>
      </c>
      <c r="D28" s="8" t="s">
        <v>6</v>
      </c>
      <c r="E28" s="51">
        <f>(E29+E30)</f>
        <v>2383.6</v>
      </c>
    </row>
    <row r="29" spans="1:5" ht="49.5" customHeight="1">
      <c r="A29" s="151" t="s">
        <v>50</v>
      </c>
      <c r="B29" s="134"/>
      <c r="C29" s="49">
        <v>182</v>
      </c>
      <c r="D29" s="24" t="s">
        <v>182</v>
      </c>
      <c r="E29" s="50">
        <v>1461.2</v>
      </c>
    </row>
    <row r="30" spans="1:5" ht="49.5" customHeight="1">
      <c r="A30" s="151" t="s">
        <v>51</v>
      </c>
      <c r="B30" s="139"/>
      <c r="C30" s="49">
        <v>182</v>
      </c>
      <c r="D30" s="8" t="s">
        <v>8</v>
      </c>
      <c r="E30" s="50">
        <v>922.4</v>
      </c>
    </row>
    <row r="31" spans="1:5" s="5" customFormat="1" ht="32.25" customHeight="1" hidden="1">
      <c r="A31" s="141" t="s">
        <v>110</v>
      </c>
      <c r="B31" s="131"/>
      <c r="C31" s="47">
        <v>182</v>
      </c>
      <c r="D31" s="10" t="s">
        <v>111</v>
      </c>
      <c r="E31" s="19">
        <f>(E32)</f>
        <v>0</v>
      </c>
    </row>
    <row r="32" spans="1:5" s="5" customFormat="1" ht="27.75" customHeight="1" hidden="1">
      <c r="A32" s="151" t="s">
        <v>183</v>
      </c>
      <c r="B32" s="140"/>
      <c r="C32" s="49">
        <v>182</v>
      </c>
      <c r="D32" s="3" t="s">
        <v>184</v>
      </c>
      <c r="E32" s="50">
        <v>0</v>
      </c>
    </row>
    <row r="33" spans="1:5" ht="36" customHeight="1">
      <c r="A33" s="153" t="s">
        <v>112</v>
      </c>
      <c r="B33" s="142"/>
      <c r="C33" s="52">
        <v>821</v>
      </c>
      <c r="D33" s="20"/>
      <c r="E33" s="19">
        <f>(E34+E39)</f>
        <v>2361.7</v>
      </c>
    </row>
    <row r="34" spans="1:5" ht="34.5" customHeight="1">
      <c r="A34" s="141" t="s">
        <v>113</v>
      </c>
      <c r="B34" s="139"/>
      <c r="C34" s="53">
        <v>821</v>
      </c>
      <c r="D34" s="10" t="s">
        <v>114</v>
      </c>
      <c r="E34" s="19">
        <f>(E35)</f>
        <v>708.1</v>
      </c>
    </row>
    <row r="35" spans="1:5" ht="65.25" customHeight="1">
      <c r="A35" s="151" t="s">
        <v>226</v>
      </c>
      <c r="B35" s="140"/>
      <c r="C35" s="54">
        <v>821</v>
      </c>
      <c r="D35" s="3" t="s">
        <v>116</v>
      </c>
      <c r="E35" s="51">
        <f>SUM(E36+E37+E38)</f>
        <v>708.1</v>
      </c>
    </row>
    <row r="36" spans="1:5" ht="64.5" customHeight="1">
      <c r="A36" s="138" t="s">
        <v>185</v>
      </c>
      <c r="B36" s="139"/>
      <c r="C36" s="54">
        <v>821</v>
      </c>
      <c r="D36" s="3" t="s">
        <v>186</v>
      </c>
      <c r="E36" s="50">
        <v>70.8</v>
      </c>
    </row>
    <row r="37" spans="1:5" ht="63.75" customHeight="1">
      <c r="A37" s="138" t="s">
        <v>189</v>
      </c>
      <c r="B37" s="139"/>
      <c r="C37" s="54">
        <v>821</v>
      </c>
      <c r="D37" s="3" t="s">
        <v>187</v>
      </c>
      <c r="E37" s="50">
        <v>543.2</v>
      </c>
    </row>
    <row r="38" spans="1:5" ht="78" customHeight="1">
      <c r="A38" s="138" t="s">
        <v>140</v>
      </c>
      <c r="B38" s="139"/>
      <c r="C38" s="54">
        <v>821</v>
      </c>
      <c r="D38" s="3" t="s">
        <v>188</v>
      </c>
      <c r="E38" s="50">
        <v>94.1</v>
      </c>
    </row>
    <row r="39" spans="1:5" ht="35.25" customHeight="1">
      <c r="A39" s="141" t="s">
        <v>117</v>
      </c>
      <c r="B39" s="131"/>
      <c r="C39" s="53">
        <v>821</v>
      </c>
      <c r="D39" s="9" t="s">
        <v>118</v>
      </c>
      <c r="E39" s="19">
        <f>(E40)</f>
        <v>1653.6</v>
      </c>
    </row>
    <row r="40" spans="1:5" ht="41.25" customHeight="1">
      <c r="A40" s="132" t="s">
        <v>47</v>
      </c>
      <c r="B40" s="139"/>
      <c r="C40" s="54">
        <v>821</v>
      </c>
      <c r="D40" s="24" t="s">
        <v>190</v>
      </c>
      <c r="E40" s="50">
        <v>1653.6</v>
      </c>
    </row>
    <row r="41" spans="1:5" ht="32.25" customHeight="1">
      <c r="A41" s="153" t="s">
        <v>141</v>
      </c>
      <c r="B41" s="154"/>
      <c r="C41" s="55">
        <v>992</v>
      </c>
      <c r="D41" s="24"/>
      <c r="E41" s="19">
        <f>(E45+E42)</f>
        <v>6038.299999999999</v>
      </c>
    </row>
    <row r="42" spans="1:5" ht="42" customHeight="1">
      <c r="A42" s="141" t="s">
        <v>113</v>
      </c>
      <c r="B42" s="139"/>
      <c r="C42" s="56">
        <v>992</v>
      </c>
      <c r="D42" s="10" t="s">
        <v>114</v>
      </c>
      <c r="E42" s="19">
        <f>(E43)</f>
        <v>152.2</v>
      </c>
    </row>
    <row r="43" spans="1:5" ht="66" customHeight="1">
      <c r="A43" s="132" t="s">
        <v>227</v>
      </c>
      <c r="B43" s="139"/>
      <c r="C43" s="54">
        <v>992</v>
      </c>
      <c r="D43" s="24" t="s">
        <v>119</v>
      </c>
      <c r="E43" s="51">
        <f>(E44)</f>
        <v>152.2</v>
      </c>
    </row>
    <row r="44" spans="1:5" ht="52.5" customHeight="1">
      <c r="A44" s="132" t="s">
        <v>143</v>
      </c>
      <c r="B44" s="139"/>
      <c r="C44" s="54">
        <v>992</v>
      </c>
      <c r="D44" s="24" t="s">
        <v>9</v>
      </c>
      <c r="E44" s="50">
        <v>152.2</v>
      </c>
    </row>
    <row r="45" spans="1:5" ht="14.25">
      <c r="A45" s="164" t="s">
        <v>11</v>
      </c>
      <c r="B45" s="165"/>
      <c r="C45" s="53">
        <v>992</v>
      </c>
      <c r="D45" s="9" t="s">
        <v>10</v>
      </c>
      <c r="E45" s="19">
        <f>(E46)+E54+E56</f>
        <v>5886.099999999999</v>
      </c>
    </row>
    <row r="46" spans="1:5" ht="27" customHeight="1">
      <c r="A46" s="138" t="s">
        <v>120</v>
      </c>
      <c r="B46" s="166"/>
      <c r="C46" s="54">
        <v>992</v>
      </c>
      <c r="D46" s="24" t="s">
        <v>121</v>
      </c>
      <c r="E46" s="51">
        <f>(E47+E49+E51)</f>
        <v>5859.599999999999</v>
      </c>
    </row>
    <row r="47" spans="1:5" ht="14.25" customHeight="1">
      <c r="A47" s="145" t="s">
        <v>144</v>
      </c>
      <c r="B47" s="146"/>
      <c r="C47" s="54">
        <v>992</v>
      </c>
      <c r="D47" s="24" t="s">
        <v>145</v>
      </c>
      <c r="E47" s="51">
        <f>E48</f>
        <v>1500.4</v>
      </c>
    </row>
    <row r="48" spans="1:5" ht="26.25" customHeight="1">
      <c r="A48" s="145" t="s">
        <v>147</v>
      </c>
      <c r="B48" s="146"/>
      <c r="C48" s="54">
        <v>992</v>
      </c>
      <c r="D48" s="24" t="s">
        <v>146</v>
      </c>
      <c r="E48" s="51">
        <v>1500.4</v>
      </c>
    </row>
    <row r="49" spans="1:5" ht="26.25" customHeight="1">
      <c r="A49" s="138" t="s">
        <v>122</v>
      </c>
      <c r="B49" s="134"/>
      <c r="C49" s="54">
        <v>992</v>
      </c>
      <c r="D49" s="24" t="s">
        <v>123</v>
      </c>
      <c r="E49" s="51">
        <f>E50</f>
        <v>4160</v>
      </c>
    </row>
    <row r="50" spans="1:5" ht="12.75" customHeight="1">
      <c r="A50" s="168" t="s">
        <v>14</v>
      </c>
      <c r="B50" s="169"/>
      <c r="C50" s="54">
        <v>992</v>
      </c>
      <c r="D50" s="57" t="s">
        <v>15</v>
      </c>
      <c r="E50" s="51">
        <v>4160</v>
      </c>
    </row>
    <row r="51" spans="1:5" ht="25.5" customHeight="1">
      <c r="A51" s="168" t="s">
        <v>124</v>
      </c>
      <c r="B51" s="169"/>
      <c r="C51" s="54">
        <v>992</v>
      </c>
      <c r="D51" s="58" t="s">
        <v>125</v>
      </c>
      <c r="E51" s="51">
        <f>E52+E53</f>
        <v>199.20000000000002</v>
      </c>
    </row>
    <row r="52" spans="1:5" ht="39" customHeight="1">
      <c r="A52" s="170" t="s">
        <v>148</v>
      </c>
      <c r="B52" s="169"/>
      <c r="C52" s="54">
        <v>992</v>
      </c>
      <c r="D52" s="58" t="s">
        <v>149</v>
      </c>
      <c r="E52" s="51">
        <v>195.3</v>
      </c>
    </row>
    <row r="53" spans="1:5" ht="26.25" customHeight="1">
      <c r="A53" s="170" t="s">
        <v>13</v>
      </c>
      <c r="B53" s="169"/>
      <c r="C53" s="54">
        <v>992</v>
      </c>
      <c r="D53" s="58" t="s">
        <v>12</v>
      </c>
      <c r="E53" s="51">
        <v>3.9</v>
      </c>
    </row>
    <row r="54" spans="1:5" ht="18" customHeight="1">
      <c r="A54" s="147" t="s">
        <v>150</v>
      </c>
      <c r="B54" s="148"/>
      <c r="C54" s="54">
        <v>992</v>
      </c>
      <c r="D54" s="24" t="s">
        <v>151</v>
      </c>
      <c r="E54" s="51">
        <f>E55</f>
        <v>32.5</v>
      </c>
    </row>
    <row r="55" spans="1:5" ht="18" customHeight="1">
      <c r="A55" s="147" t="s">
        <v>150</v>
      </c>
      <c r="B55" s="148"/>
      <c r="C55" s="54">
        <v>992</v>
      </c>
      <c r="D55" s="24" t="s">
        <v>204</v>
      </c>
      <c r="E55" s="51">
        <v>32.5</v>
      </c>
    </row>
    <row r="56" spans="1:5" ht="38.25" customHeight="1">
      <c r="A56" s="147" t="s">
        <v>202</v>
      </c>
      <c r="B56" s="147"/>
      <c r="C56" s="54">
        <v>992</v>
      </c>
      <c r="D56" s="24" t="s">
        <v>203</v>
      </c>
      <c r="E56" s="51">
        <v>-6</v>
      </c>
    </row>
    <row r="57" spans="1:5" ht="18" customHeight="1">
      <c r="A57" s="82"/>
      <c r="B57" s="83"/>
      <c r="C57" s="84"/>
      <c r="D57" s="85"/>
      <c r="E57" s="86"/>
    </row>
    <row r="58" spans="1:5" ht="21.75" customHeight="1">
      <c r="A58" s="167" t="s">
        <v>152</v>
      </c>
      <c r="B58" s="167"/>
      <c r="D58" s="137" t="s">
        <v>153</v>
      </c>
      <c r="E58" s="137"/>
    </row>
  </sheetData>
  <mergeCells count="55">
    <mergeCell ref="A58:B58"/>
    <mergeCell ref="A50:B50"/>
    <mergeCell ref="A51:B51"/>
    <mergeCell ref="A53:B53"/>
    <mergeCell ref="A54:B54"/>
    <mergeCell ref="A52:B52"/>
    <mergeCell ref="A44:B44"/>
    <mergeCell ref="A45:B45"/>
    <mergeCell ref="A46:B46"/>
    <mergeCell ref="A49:B49"/>
    <mergeCell ref="A27:B27"/>
    <mergeCell ref="A38:B38"/>
    <mergeCell ref="A33:B33"/>
    <mergeCell ref="A34:B34"/>
    <mergeCell ref="A35:B35"/>
    <mergeCell ref="A36:B36"/>
    <mergeCell ref="A20:B20"/>
    <mergeCell ref="A23:B23"/>
    <mergeCell ref="A24:B24"/>
    <mergeCell ref="A25:B25"/>
    <mergeCell ref="A21:B21"/>
    <mergeCell ref="C2:D2"/>
    <mergeCell ref="C4:E4"/>
    <mergeCell ref="A42:B42"/>
    <mergeCell ref="A40:B40"/>
    <mergeCell ref="A41:B41"/>
    <mergeCell ref="A6:E6"/>
    <mergeCell ref="A8:B9"/>
    <mergeCell ref="C8:D8"/>
    <mergeCell ref="E8:E9"/>
    <mergeCell ref="A10:B10"/>
    <mergeCell ref="D58:E58"/>
    <mergeCell ref="A37:B37"/>
    <mergeCell ref="A32:B32"/>
    <mergeCell ref="A29:B29"/>
    <mergeCell ref="A30:B30"/>
    <mergeCell ref="A47:B47"/>
    <mergeCell ref="A48:B48"/>
    <mergeCell ref="A31:B31"/>
    <mergeCell ref="A39:B39"/>
    <mergeCell ref="A43:B43"/>
    <mergeCell ref="A15:B15"/>
    <mergeCell ref="A16:B16"/>
    <mergeCell ref="A56:B56"/>
    <mergeCell ref="A55:B55"/>
    <mergeCell ref="A22:B22"/>
    <mergeCell ref="A28:B28"/>
    <mergeCell ref="A17:B17"/>
    <mergeCell ref="A18:B18"/>
    <mergeCell ref="A26:B26"/>
    <mergeCell ref="A19:B19"/>
    <mergeCell ref="A11:B11"/>
    <mergeCell ref="A12:B12"/>
    <mergeCell ref="A13:B13"/>
    <mergeCell ref="A14:B14"/>
  </mergeCells>
  <printOptions/>
  <pageMargins left="0.4724409448818898" right="0.2362204724409449" top="0.63" bottom="0.48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6"/>
  <sheetViews>
    <sheetView workbookViewId="0" topLeftCell="A1">
      <selection activeCell="A6" sqref="A6:D6"/>
    </sheetView>
  </sheetViews>
  <sheetFormatPr defaultColWidth="9.00390625" defaultRowHeight="12.75"/>
  <cols>
    <col min="1" max="1" width="50.375" style="0" customWidth="1"/>
    <col min="2" max="2" width="20.25390625" style="0" customWidth="1"/>
    <col min="3" max="3" width="17.125" style="0" customWidth="1"/>
    <col min="4" max="4" width="13.125" style="0" customWidth="1"/>
  </cols>
  <sheetData>
    <row r="2" spans="1:4" ht="13.5" customHeight="1">
      <c r="A2" s="11"/>
      <c r="B2" s="172" t="s">
        <v>156</v>
      </c>
      <c r="C2" s="173"/>
      <c r="D2" s="173"/>
    </row>
    <row r="3" spans="1:4" ht="12.75">
      <c r="A3" s="11"/>
      <c r="B3" s="11"/>
      <c r="C3" s="11"/>
      <c r="D3" s="11"/>
    </row>
    <row r="4" spans="1:4" ht="96.75" customHeight="1">
      <c r="A4" s="11"/>
      <c r="B4" s="152" t="s">
        <v>302</v>
      </c>
      <c r="C4" s="152"/>
      <c r="D4" s="152"/>
    </row>
    <row r="5" spans="1:4" ht="17.25" customHeight="1">
      <c r="A5" s="11"/>
      <c r="B5" s="65"/>
      <c r="C5" s="76"/>
      <c r="D5" s="76"/>
    </row>
    <row r="6" spans="1:4" ht="56.25" customHeight="1">
      <c r="A6" s="174" t="s">
        <v>154</v>
      </c>
      <c r="B6" s="174"/>
      <c r="C6" s="174"/>
      <c r="D6" s="174"/>
    </row>
    <row r="7" spans="1:4" ht="17.25" customHeight="1">
      <c r="A7" s="11"/>
      <c r="B7" s="11"/>
      <c r="C7" s="11"/>
      <c r="D7" s="105" t="s">
        <v>200</v>
      </c>
    </row>
    <row r="8" spans="1:4" ht="101.25" customHeight="1">
      <c r="A8" s="60" t="s">
        <v>98</v>
      </c>
      <c r="B8" s="42" t="s">
        <v>0</v>
      </c>
      <c r="C8" s="42" t="s">
        <v>228</v>
      </c>
      <c r="D8" s="42" t="s">
        <v>210</v>
      </c>
    </row>
    <row r="9" spans="1:4" ht="15.75">
      <c r="A9" s="41" t="s">
        <v>102</v>
      </c>
      <c r="B9" s="61"/>
      <c r="C9" s="70">
        <f>C10+C41</f>
        <v>12923.5</v>
      </c>
      <c r="D9" s="70">
        <f>D10+D41</f>
        <v>13183.5</v>
      </c>
    </row>
    <row r="10" spans="1:4" ht="14.25">
      <c r="A10" s="62" t="s">
        <v>56</v>
      </c>
      <c r="B10" s="10" t="s">
        <v>1</v>
      </c>
      <c r="C10" s="71">
        <f>C11+C17+C24+C30+C22+C32+C39</f>
        <v>7037.3</v>
      </c>
      <c r="D10" s="71">
        <f>D11+D17+D24+D30+D22+D32+D39</f>
        <v>7297.4</v>
      </c>
    </row>
    <row r="11" spans="1:4" ht="15.75">
      <c r="A11" s="62" t="s">
        <v>215</v>
      </c>
      <c r="B11" s="61"/>
      <c r="C11" s="71">
        <f>SUM(C12)</f>
        <v>941</v>
      </c>
      <c r="D11" s="71">
        <f>SUM(D12)</f>
        <v>981.6000000000001</v>
      </c>
    </row>
    <row r="12" spans="1:4" ht="25.5">
      <c r="A12" s="7" t="s">
        <v>221</v>
      </c>
      <c r="B12" s="127" t="s">
        <v>220</v>
      </c>
      <c r="C12" s="71">
        <f>SUM(C13:C16)</f>
        <v>941</v>
      </c>
      <c r="D12" s="71">
        <f>SUM(D13:D16)</f>
        <v>981.6000000000001</v>
      </c>
    </row>
    <row r="13" spans="1:4" ht="63.75">
      <c r="A13" s="6" t="s">
        <v>211</v>
      </c>
      <c r="B13" s="126" t="s">
        <v>216</v>
      </c>
      <c r="C13" s="72">
        <v>331</v>
      </c>
      <c r="D13" s="59">
        <v>370.5</v>
      </c>
    </row>
    <row r="14" spans="1:4" ht="76.5">
      <c r="A14" s="6" t="s">
        <v>212</v>
      </c>
      <c r="B14" s="126" t="s">
        <v>217</v>
      </c>
      <c r="C14" s="72">
        <v>5</v>
      </c>
      <c r="D14" s="59">
        <v>8.3</v>
      </c>
    </row>
    <row r="15" spans="1:4" ht="63.75">
      <c r="A15" s="6" t="s">
        <v>213</v>
      </c>
      <c r="B15" s="126" t="s">
        <v>218</v>
      </c>
      <c r="C15" s="72">
        <v>605</v>
      </c>
      <c r="D15" s="59">
        <v>634.6</v>
      </c>
    </row>
    <row r="16" spans="1:4" ht="63.75">
      <c r="A16" s="6" t="s">
        <v>214</v>
      </c>
      <c r="B16" s="126" t="s">
        <v>219</v>
      </c>
      <c r="C16" s="72">
        <v>0</v>
      </c>
      <c r="D16" s="59">
        <v>-31.8</v>
      </c>
    </row>
    <row r="17" spans="1:4" ht="12.75">
      <c r="A17" s="7" t="s">
        <v>3</v>
      </c>
      <c r="B17" s="10" t="s">
        <v>222</v>
      </c>
      <c r="C17" s="71">
        <f>C18+C19+C20+C21</f>
        <v>760</v>
      </c>
      <c r="D17" s="71">
        <f>D18+D19+D20+D21</f>
        <v>803.6999999999999</v>
      </c>
    </row>
    <row r="18" spans="1:4" ht="66" customHeight="1">
      <c r="A18" s="63" t="s">
        <v>223</v>
      </c>
      <c r="B18" s="8" t="s">
        <v>177</v>
      </c>
      <c r="C18" s="72">
        <v>668</v>
      </c>
      <c r="D18" s="51">
        <v>703.8</v>
      </c>
    </row>
    <row r="19" spans="1:4" ht="89.25" customHeight="1">
      <c r="A19" s="63" t="s">
        <v>224</v>
      </c>
      <c r="B19" s="8" t="s">
        <v>178</v>
      </c>
      <c r="C19" s="72">
        <v>0</v>
      </c>
      <c r="D19" s="51">
        <v>2.7</v>
      </c>
    </row>
    <row r="20" spans="1:4" ht="39.75" customHeight="1">
      <c r="A20" s="63" t="s">
        <v>179</v>
      </c>
      <c r="B20" s="8" t="s">
        <v>180</v>
      </c>
      <c r="C20" s="72">
        <v>84</v>
      </c>
      <c r="D20" s="51">
        <v>85.3</v>
      </c>
    </row>
    <row r="21" spans="1:4" ht="77.25" customHeight="1">
      <c r="A21" s="63" t="s">
        <v>225</v>
      </c>
      <c r="B21" s="8" t="s">
        <v>181</v>
      </c>
      <c r="C21" s="72">
        <v>8</v>
      </c>
      <c r="D21" s="51">
        <v>11.9</v>
      </c>
    </row>
    <row r="22" spans="1:4" ht="12.75">
      <c r="A22" s="7" t="s">
        <v>104</v>
      </c>
      <c r="B22" s="10" t="s">
        <v>105</v>
      </c>
      <c r="C22" s="71">
        <f>C23</f>
        <v>4</v>
      </c>
      <c r="D22" s="71">
        <f>D23</f>
        <v>4.9</v>
      </c>
    </row>
    <row r="23" spans="1:4" ht="12.75">
      <c r="A23" s="6" t="s">
        <v>2</v>
      </c>
      <c r="B23" s="3" t="s">
        <v>139</v>
      </c>
      <c r="C23" s="72">
        <v>4</v>
      </c>
      <c r="D23" s="72">
        <v>4.9</v>
      </c>
    </row>
    <row r="24" spans="1:4" ht="12.75">
      <c r="A24" s="7" t="s">
        <v>106</v>
      </c>
      <c r="B24" s="10" t="s">
        <v>107</v>
      </c>
      <c r="C24" s="71">
        <f>C25+C27</f>
        <v>2902</v>
      </c>
      <c r="D24" s="71">
        <f>D25+D27</f>
        <v>2993.3</v>
      </c>
    </row>
    <row r="25" spans="1:4" ht="12.75">
      <c r="A25" s="6" t="s">
        <v>108</v>
      </c>
      <c r="B25" s="3" t="s">
        <v>109</v>
      </c>
      <c r="C25" s="72">
        <f>C26</f>
        <v>590</v>
      </c>
      <c r="D25" s="72">
        <f>D26</f>
        <v>609.7</v>
      </c>
    </row>
    <row r="26" spans="1:4" ht="38.25">
      <c r="A26" s="6" t="s">
        <v>5</v>
      </c>
      <c r="B26" s="3" t="s">
        <v>4</v>
      </c>
      <c r="C26" s="72">
        <v>590</v>
      </c>
      <c r="D26" s="72">
        <v>609.7</v>
      </c>
    </row>
    <row r="27" spans="1:4" ht="12.75">
      <c r="A27" s="6" t="s">
        <v>7</v>
      </c>
      <c r="B27" s="3" t="s">
        <v>6</v>
      </c>
      <c r="C27" s="72">
        <f>C28+C29</f>
        <v>2312</v>
      </c>
      <c r="D27" s="72">
        <f>D28+D29</f>
        <v>2383.6</v>
      </c>
    </row>
    <row r="28" spans="1:4" ht="51">
      <c r="A28" s="6" t="s">
        <v>50</v>
      </c>
      <c r="B28" s="3" t="s">
        <v>182</v>
      </c>
      <c r="C28" s="72">
        <v>1430</v>
      </c>
      <c r="D28" s="51">
        <v>1461.2</v>
      </c>
    </row>
    <row r="29" spans="1:4" ht="51">
      <c r="A29" s="6" t="s">
        <v>51</v>
      </c>
      <c r="B29" s="3" t="s">
        <v>8</v>
      </c>
      <c r="C29" s="72">
        <v>882</v>
      </c>
      <c r="D29" s="51">
        <v>922.4</v>
      </c>
    </row>
    <row r="30" spans="1:4" ht="25.5" hidden="1">
      <c r="A30" s="7" t="s">
        <v>110</v>
      </c>
      <c r="B30" s="10" t="s">
        <v>111</v>
      </c>
      <c r="C30" s="71">
        <f>C31</f>
        <v>0</v>
      </c>
      <c r="D30" s="71">
        <f>D31</f>
        <v>0</v>
      </c>
    </row>
    <row r="31" spans="1:4" ht="25.5" customHeight="1" hidden="1">
      <c r="A31" s="6" t="s">
        <v>183</v>
      </c>
      <c r="B31" s="3" t="s">
        <v>60</v>
      </c>
      <c r="C31" s="72">
        <v>0</v>
      </c>
      <c r="D31" s="72">
        <v>0</v>
      </c>
    </row>
    <row r="32" spans="1:4" ht="25.5">
      <c r="A32" s="7" t="s">
        <v>113</v>
      </c>
      <c r="B32" s="10" t="s">
        <v>114</v>
      </c>
      <c r="C32" s="71">
        <f>(C33+C37)</f>
        <v>830.3</v>
      </c>
      <c r="D32" s="71">
        <f>(D33+D37)</f>
        <v>860.3</v>
      </c>
    </row>
    <row r="33" spans="1:4" ht="38.25">
      <c r="A33" s="6" t="s">
        <v>115</v>
      </c>
      <c r="B33" s="3" t="s">
        <v>116</v>
      </c>
      <c r="C33" s="72">
        <f>(C34+C35+C36)</f>
        <v>680</v>
      </c>
      <c r="D33" s="72">
        <f>(D34+D35+D36)</f>
        <v>708.1</v>
      </c>
    </row>
    <row r="34" spans="1:4" ht="77.25" customHeight="1">
      <c r="A34" s="95" t="s">
        <v>185</v>
      </c>
      <c r="B34" s="3" t="s">
        <v>186</v>
      </c>
      <c r="C34" s="72">
        <v>68</v>
      </c>
      <c r="D34" s="51">
        <v>70.8</v>
      </c>
    </row>
    <row r="35" spans="1:4" ht="75" customHeight="1">
      <c r="A35" s="95" t="s">
        <v>189</v>
      </c>
      <c r="B35" s="3" t="s">
        <v>187</v>
      </c>
      <c r="C35" s="72">
        <v>520</v>
      </c>
      <c r="D35" s="51">
        <v>543.2</v>
      </c>
    </row>
    <row r="36" spans="1:4" ht="87" customHeight="1">
      <c r="A36" s="95" t="s">
        <v>140</v>
      </c>
      <c r="B36" s="3" t="s">
        <v>188</v>
      </c>
      <c r="C36" s="72">
        <v>92</v>
      </c>
      <c r="D36" s="51">
        <v>94.1</v>
      </c>
    </row>
    <row r="37" spans="1:4" ht="48.75" customHeight="1">
      <c r="A37" s="6" t="s">
        <v>142</v>
      </c>
      <c r="B37" s="3" t="s">
        <v>119</v>
      </c>
      <c r="C37" s="72">
        <f>C38</f>
        <v>150.3</v>
      </c>
      <c r="D37" s="72">
        <f>D38</f>
        <v>152.2</v>
      </c>
    </row>
    <row r="38" spans="1:4" ht="51">
      <c r="A38" s="6" t="s">
        <v>143</v>
      </c>
      <c r="B38" s="3" t="s">
        <v>9</v>
      </c>
      <c r="C38" s="72">
        <v>150.3</v>
      </c>
      <c r="D38" s="72">
        <v>152.2</v>
      </c>
    </row>
    <row r="39" spans="1:4" ht="25.5">
      <c r="A39" s="7" t="s">
        <v>117</v>
      </c>
      <c r="B39" s="10" t="s">
        <v>118</v>
      </c>
      <c r="C39" s="71">
        <f>C40</f>
        <v>1600</v>
      </c>
      <c r="D39" s="71">
        <f>D40</f>
        <v>1653.6</v>
      </c>
    </row>
    <row r="40" spans="1:4" ht="38.25">
      <c r="A40" s="6" t="s">
        <v>47</v>
      </c>
      <c r="B40" s="3" t="s">
        <v>190</v>
      </c>
      <c r="C40" s="72">
        <v>1600</v>
      </c>
      <c r="D40" s="72">
        <v>1653.6</v>
      </c>
    </row>
    <row r="41" spans="1:4" ht="14.25">
      <c r="A41" s="62" t="s">
        <v>11</v>
      </c>
      <c r="B41" s="64" t="s">
        <v>10</v>
      </c>
      <c r="C41" s="69">
        <f>C42+C50+C52</f>
        <v>5886.2</v>
      </c>
      <c r="D41" s="69">
        <f>D42+D50+D52</f>
        <v>5886.099999999999</v>
      </c>
    </row>
    <row r="42" spans="1:4" ht="25.5">
      <c r="A42" s="7" t="s">
        <v>126</v>
      </c>
      <c r="B42" s="10" t="s">
        <v>121</v>
      </c>
      <c r="C42" s="71">
        <f>C43+C45+C47</f>
        <v>5859.7</v>
      </c>
      <c r="D42" s="71">
        <f>D43+D45+D47</f>
        <v>5859.599999999999</v>
      </c>
    </row>
    <row r="43" spans="1:4" ht="28.5" customHeight="1">
      <c r="A43" s="95" t="s">
        <v>144</v>
      </c>
      <c r="B43" s="24" t="s">
        <v>145</v>
      </c>
      <c r="C43" s="72">
        <f>C44</f>
        <v>1500.4</v>
      </c>
      <c r="D43" s="72">
        <f>D44</f>
        <v>1500.4</v>
      </c>
    </row>
    <row r="44" spans="1:4" ht="25.5">
      <c r="A44" s="95" t="s">
        <v>147</v>
      </c>
      <c r="B44" s="24" t="s">
        <v>195</v>
      </c>
      <c r="C44" s="72">
        <v>1500.4</v>
      </c>
      <c r="D44" s="72">
        <v>1500.4</v>
      </c>
    </row>
    <row r="45" spans="1:4" ht="25.5">
      <c r="A45" s="6" t="s">
        <v>122</v>
      </c>
      <c r="B45" s="3" t="s">
        <v>123</v>
      </c>
      <c r="C45" s="72">
        <f>C46</f>
        <v>4160.1</v>
      </c>
      <c r="D45" s="72">
        <f>D46</f>
        <v>4160</v>
      </c>
    </row>
    <row r="46" spans="1:4" ht="12.75">
      <c r="A46" s="6" t="s">
        <v>14</v>
      </c>
      <c r="B46" s="3" t="s">
        <v>15</v>
      </c>
      <c r="C46" s="72">
        <v>4160.1</v>
      </c>
      <c r="D46" s="72">
        <v>4160</v>
      </c>
    </row>
    <row r="47" spans="1:4" ht="25.5">
      <c r="A47" s="6" t="s">
        <v>124</v>
      </c>
      <c r="B47" s="3" t="s">
        <v>125</v>
      </c>
      <c r="C47" s="3">
        <f>C48+C49</f>
        <v>199.20000000000002</v>
      </c>
      <c r="D47" s="3">
        <f>D48+D49</f>
        <v>199.20000000000002</v>
      </c>
    </row>
    <row r="48" spans="1:4" ht="12.75" customHeight="1">
      <c r="A48" s="75" t="s">
        <v>148</v>
      </c>
      <c r="B48" s="58" t="s">
        <v>149</v>
      </c>
      <c r="C48" s="3">
        <v>195.3</v>
      </c>
      <c r="D48" s="3">
        <v>195.3</v>
      </c>
    </row>
    <row r="49" spans="1:4" ht="25.5">
      <c r="A49" s="6" t="s">
        <v>13</v>
      </c>
      <c r="B49" s="3" t="s">
        <v>12</v>
      </c>
      <c r="C49" s="3">
        <v>3.9</v>
      </c>
      <c r="D49" s="3">
        <v>3.9</v>
      </c>
    </row>
    <row r="50" spans="1:4" ht="12.75">
      <c r="A50" s="81" t="s">
        <v>150</v>
      </c>
      <c r="B50" s="24" t="s">
        <v>151</v>
      </c>
      <c r="C50" s="3">
        <f>C51</f>
        <v>32.5</v>
      </c>
      <c r="D50" s="3">
        <f>D51</f>
        <v>32.5</v>
      </c>
    </row>
    <row r="51" spans="1:4" ht="12.75">
      <c r="A51" s="81" t="s">
        <v>150</v>
      </c>
      <c r="B51" s="24" t="s">
        <v>204</v>
      </c>
      <c r="C51" s="3">
        <v>32.5</v>
      </c>
      <c r="D51" s="3">
        <v>32.5</v>
      </c>
    </row>
    <row r="52" spans="1:4" ht="38.25">
      <c r="A52" s="81" t="s">
        <v>202</v>
      </c>
      <c r="B52" s="24" t="s">
        <v>203</v>
      </c>
      <c r="C52" s="72">
        <v>-6</v>
      </c>
      <c r="D52" s="51">
        <v>-6</v>
      </c>
    </row>
    <row r="53" spans="1:4" ht="12.75">
      <c r="A53" s="87"/>
      <c r="B53" s="85"/>
      <c r="C53" s="109"/>
      <c r="D53" s="86"/>
    </row>
    <row r="54" spans="1:4" ht="12.75">
      <c r="A54" s="87"/>
      <c r="B54" s="85"/>
      <c r="C54" s="109"/>
      <c r="D54" s="86"/>
    </row>
    <row r="55" spans="1:4" ht="12.75">
      <c r="A55" s="79"/>
      <c r="B55" s="80"/>
      <c r="C55" s="80"/>
      <c r="D55" s="80"/>
    </row>
    <row r="56" spans="1:4" ht="18.75">
      <c r="A56" s="17" t="s">
        <v>152</v>
      </c>
      <c r="B56" s="73" t="s">
        <v>155</v>
      </c>
      <c r="C56" s="73" t="s">
        <v>153</v>
      </c>
      <c r="D56" s="11"/>
    </row>
  </sheetData>
  <mergeCells count="3">
    <mergeCell ref="B4:D4"/>
    <mergeCell ref="B2:D2"/>
    <mergeCell ref="A6:D6"/>
  </mergeCells>
  <printOptions/>
  <pageMargins left="0.33" right="0.16" top="0.62" bottom="0.48" header="0.17" footer="0.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1">
      <selection activeCell="F3" sqref="F3:J3"/>
    </sheetView>
  </sheetViews>
  <sheetFormatPr defaultColWidth="9.00390625" defaultRowHeight="12.75"/>
  <cols>
    <col min="3" max="3" width="10.37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72" t="s">
        <v>133</v>
      </c>
      <c r="G1" s="172"/>
      <c r="H1" s="172"/>
      <c r="I1" s="172"/>
      <c r="J1" s="172"/>
    </row>
    <row r="2" spans="8:10" ht="12.75">
      <c r="H2" s="11"/>
      <c r="I2" s="11"/>
      <c r="J2" s="11"/>
    </row>
    <row r="3" spans="6:10" ht="96.75" customHeight="1">
      <c r="F3" s="171" t="s">
        <v>303</v>
      </c>
      <c r="G3" s="171"/>
      <c r="H3" s="171"/>
      <c r="I3" s="171"/>
      <c r="J3" s="171"/>
    </row>
    <row r="4" spans="1:10" ht="12.75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37.5" customHeight="1">
      <c r="A5" s="175" t="s">
        <v>157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4.25" customHeight="1">
      <c r="A6" s="66"/>
      <c r="B6" s="66"/>
      <c r="C6" s="66"/>
      <c r="D6" s="66"/>
      <c r="E6" s="66"/>
      <c r="F6" s="66"/>
      <c r="G6" s="66"/>
      <c r="H6" s="66"/>
      <c r="I6" s="182" t="s">
        <v>200</v>
      </c>
      <c r="J6" s="182"/>
    </row>
    <row r="7" spans="1:10" ht="117.75" customHeight="1">
      <c r="A7" s="177" t="s">
        <v>61</v>
      </c>
      <c r="B7" s="177"/>
      <c r="C7" s="177"/>
      <c r="D7" s="78" t="s">
        <v>127</v>
      </c>
      <c r="E7" s="78" t="s">
        <v>62</v>
      </c>
      <c r="F7" s="78" t="s">
        <v>63</v>
      </c>
      <c r="G7" s="78" t="s">
        <v>64</v>
      </c>
      <c r="H7" s="42" t="s">
        <v>228</v>
      </c>
      <c r="I7" s="78" t="s">
        <v>210</v>
      </c>
      <c r="J7" s="78" t="s">
        <v>65</v>
      </c>
    </row>
    <row r="8" spans="1:10" ht="12.75">
      <c r="A8" s="178" t="s">
        <v>67</v>
      </c>
      <c r="B8" s="178"/>
      <c r="C8" s="178"/>
      <c r="D8" s="88" t="s">
        <v>68</v>
      </c>
      <c r="E8" s="88" t="s">
        <v>69</v>
      </c>
      <c r="F8" s="88" t="s">
        <v>66</v>
      </c>
      <c r="G8" s="88" t="s">
        <v>129</v>
      </c>
      <c r="H8" s="88" t="s">
        <v>70</v>
      </c>
      <c r="I8" s="88" t="s">
        <v>71</v>
      </c>
      <c r="J8" s="88" t="s">
        <v>72</v>
      </c>
    </row>
    <row r="9" spans="1:10" ht="42" customHeight="1">
      <c r="A9" s="179" t="s">
        <v>158</v>
      </c>
      <c r="B9" s="179"/>
      <c r="C9" s="179"/>
      <c r="D9" s="89" t="s">
        <v>128</v>
      </c>
      <c r="E9" s="180"/>
      <c r="F9" s="181"/>
      <c r="G9" s="181"/>
      <c r="H9" s="90">
        <f>H10+H13+H20+H23+H26+H29+H34+H38+H43+H46+H51+H54+H61+H68+H71++H86+H89+H92</f>
        <v>13588.099999999999</v>
      </c>
      <c r="I9" s="90">
        <f>I10+I13+I20+I23+I26+I29+I34+I38+I43+I46+I51+I54+I61+I68+I71++I86+I89+I92</f>
        <v>12300.4</v>
      </c>
      <c r="J9" s="90">
        <f>I9/H9*100</f>
        <v>90.52332555692114</v>
      </c>
    </row>
    <row r="10" spans="1:10" ht="46.5" customHeight="1">
      <c r="A10" s="183" t="s">
        <v>73</v>
      </c>
      <c r="B10" s="183"/>
      <c r="C10" s="183"/>
      <c r="D10" s="78" t="s">
        <v>128</v>
      </c>
      <c r="E10" s="78" t="s">
        <v>74</v>
      </c>
      <c r="F10" s="91"/>
      <c r="G10" s="91"/>
      <c r="H10" s="92">
        <f>H11</f>
        <v>513.3</v>
      </c>
      <c r="I10" s="92">
        <f>I11</f>
        <v>513.3</v>
      </c>
      <c r="J10" s="92">
        <f>I10/H10*100</f>
        <v>100</v>
      </c>
    </row>
    <row r="11" spans="1:10" ht="21.75" customHeight="1">
      <c r="A11" s="183" t="s">
        <v>229</v>
      </c>
      <c r="B11" s="183"/>
      <c r="C11" s="183"/>
      <c r="D11" s="78" t="s">
        <v>128</v>
      </c>
      <c r="E11" s="78" t="s">
        <v>74</v>
      </c>
      <c r="F11" s="78" t="s">
        <v>230</v>
      </c>
      <c r="G11" s="91"/>
      <c r="H11" s="92">
        <f>H12</f>
        <v>513.3</v>
      </c>
      <c r="I11" s="92">
        <f>I12</f>
        <v>513.3</v>
      </c>
      <c r="J11" s="92">
        <f aca="true" t="shared" si="0" ref="J11:J94">I11/H11*100</f>
        <v>100</v>
      </c>
    </row>
    <row r="12" spans="1:10" ht="66" customHeight="1">
      <c r="A12" s="184" t="s">
        <v>232</v>
      </c>
      <c r="B12" s="184"/>
      <c r="C12" s="185"/>
      <c r="D12" s="78" t="s">
        <v>128</v>
      </c>
      <c r="E12" s="78" t="s">
        <v>74</v>
      </c>
      <c r="F12" s="78" t="s">
        <v>230</v>
      </c>
      <c r="G12" s="78" t="s">
        <v>231</v>
      </c>
      <c r="H12" s="92">
        <v>513.3</v>
      </c>
      <c r="I12" s="92">
        <v>513.3</v>
      </c>
      <c r="J12" s="92">
        <f t="shared" si="0"/>
        <v>100</v>
      </c>
    </row>
    <row r="13" spans="1:10" ht="81.75" customHeight="1">
      <c r="A13" s="183" t="s">
        <v>75</v>
      </c>
      <c r="B13" s="183"/>
      <c r="C13" s="183"/>
      <c r="D13" s="78" t="s">
        <v>128</v>
      </c>
      <c r="E13" s="78" t="s">
        <v>76</v>
      </c>
      <c r="F13" s="91"/>
      <c r="G13" s="91"/>
      <c r="H13" s="92">
        <f>H14+H18</f>
        <v>3103.7999999999997</v>
      </c>
      <c r="I13" s="92">
        <f>I14+I18</f>
        <v>3088.6000000000004</v>
      </c>
      <c r="J13" s="92">
        <f t="shared" si="0"/>
        <v>99.51027772408018</v>
      </c>
    </row>
    <row r="14" spans="1:10" ht="22.5" customHeight="1">
      <c r="A14" s="183" t="s">
        <v>229</v>
      </c>
      <c r="B14" s="183"/>
      <c r="C14" s="183"/>
      <c r="D14" s="78" t="s">
        <v>128</v>
      </c>
      <c r="E14" s="78" t="s">
        <v>76</v>
      </c>
      <c r="F14" s="78" t="s">
        <v>237</v>
      </c>
      <c r="G14" s="91"/>
      <c r="H14" s="92">
        <f>H15+H16+H17</f>
        <v>3099.8999999999996</v>
      </c>
      <c r="I14" s="92">
        <f>I15+I16+I17</f>
        <v>3084.7000000000003</v>
      </c>
      <c r="J14" s="92">
        <f t="shared" si="0"/>
        <v>99.50966160198718</v>
      </c>
    </row>
    <row r="15" spans="1:10" ht="63.75" customHeight="1">
      <c r="A15" s="184" t="s">
        <v>232</v>
      </c>
      <c r="B15" s="184"/>
      <c r="C15" s="185"/>
      <c r="D15" s="78" t="s">
        <v>128</v>
      </c>
      <c r="E15" s="78" t="s">
        <v>76</v>
      </c>
      <c r="F15" s="78" t="s">
        <v>237</v>
      </c>
      <c r="G15" s="78" t="s">
        <v>231</v>
      </c>
      <c r="H15" s="92">
        <v>2021.2</v>
      </c>
      <c r="I15" s="92">
        <v>2015.5</v>
      </c>
      <c r="J15" s="92">
        <f t="shared" si="0"/>
        <v>99.71798931327925</v>
      </c>
    </row>
    <row r="16" spans="1:10" ht="24" customHeight="1">
      <c r="A16" s="186" t="s">
        <v>233</v>
      </c>
      <c r="B16" s="187"/>
      <c r="C16" s="188"/>
      <c r="D16" s="78" t="s">
        <v>128</v>
      </c>
      <c r="E16" s="78" t="s">
        <v>76</v>
      </c>
      <c r="F16" s="78" t="s">
        <v>237</v>
      </c>
      <c r="G16" s="78" t="s">
        <v>234</v>
      </c>
      <c r="H16" s="92">
        <v>1024</v>
      </c>
      <c r="I16" s="92">
        <v>1016.9</v>
      </c>
      <c r="J16" s="92">
        <f t="shared" si="0"/>
        <v>99.306640625</v>
      </c>
    </row>
    <row r="17" spans="1:10" ht="19.5" customHeight="1">
      <c r="A17" s="186" t="s">
        <v>236</v>
      </c>
      <c r="B17" s="187"/>
      <c r="C17" s="188"/>
      <c r="D17" s="78" t="s">
        <v>128</v>
      </c>
      <c r="E17" s="78" t="s">
        <v>76</v>
      </c>
      <c r="F17" s="78" t="s">
        <v>237</v>
      </c>
      <c r="G17" s="78" t="s">
        <v>235</v>
      </c>
      <c r="H17" s="92">
        <v>54.7</v>
      </c>
      <c r="I17" s="92">
        <v>52.3</v>
      </c>
      <c r="J17" s="92">
        <f t="shared" si="0"/>
        <v>95.61243144424131</v>
      </c>
    </row>
    <row r="18" spans="1:10" ht="53.25" customHeight="1">
      <c r="A18" s="186" t="s">
        <v>239</v>
      </c>
      <c r="B18" s="187"/>
      <c r="C18" s="188"/>
      <c r="D18" s="78" t="s">
        <v>128</v>
      </c>
      <c r="E18" s="78" t="s">
        <v>76</v>
      </c>
      <c r="F18" s="78" t="s">
        <v>240</v>
      </c>
      <c r="G18" s="78"/>
      <c r="H18" s="92">
        <f>H19</f>
        <v>3.9</v>
      </c>
      <c r="I18" s="92">
        <f>I19</f>
        <v>3.9</v>
      </c>
      <c r="J18" s="92">
        <f t="shared" si="0"/>
        <v>100</v>
      </c>
    </row>
    <row r="19" spans="1:10" ht="24" customHeight="1">
      <c r="A19" s="186" t="s">
        <v>233</v>
      </c>
      <c r="B19" s="187"/>
      <c r="C19" s="188"/>
      <c r="D19" s="78" t="s">
        <v>128</v>
      </c>
      <c r="E19" s="78" t="s">
        <v>76</v>
      </c>
      <c r="F19" s="78" t="s">
        <v>240</v>
      </c>
      <c r="G19" s="78" t="s">
        <v>234</v>
      </c>
      <c r="H19" s="92">
        <v>3.9</v>
      </c>
      <c r="I19" s="92">
        <v>3.9</v>
      </c>
      <c r="J19" s="92">
        <f t="shared" si="0"/>
        <v>100</v>
      </c>
    </row>
    <row r="20" spans="1:10" ht="58.5" customHeight="1">
      <c r="A20" s="186" t="s">
        <v>207</v>
      </c>
      <c r="B20" s="187"/>
      <c r="C20" s="188"/>
      <c r="D20" s="78" t="s">
        <v>128</v>
      </c>
      <c r="E20" s="78" t="s">
        <v>205</v>
      </c>
      <c r="F20" s="78"/>
      <c r="G20" s="78"/>
      <c r="H20" s="92">
        <f>H21</f>
        <v>39.9</v>
      </c>
      <c r="I20" s="92">
        <f>I21</f>
        <v>39.9</v>
      </c>
      <c r="J20" s="92">
        <f t="shared" si="0"/>
        <v>100</v>
      </c>
    </row>
    <row r="21" spans="1:10" ht="25.5" customHeight="1">
      <c r="A21" s="186" t="s">
        <v>229</v>
      </c>
      <c r="B21" s="187"/>
      <c r="C21" s="188"/>
      <c r="D21" s="78" t="s">
        <v>128</v>
      </c>
      <c r="E21" s="78" t="s">
        <v>205</v>
      </c>
      <c r="F21" s="78" t="s">
        <v>238</v>
      </c>
      <c r="G21" s="78"/>
      <c r="H21" s="92">
        <v>39.9</v>
      </c>
      <c r="I21" s="92">
        <v>39.9</v>
      </c>
      <c r="J21" s="92">
        <f t="shared" si="0"/>
        <v>100</v>
      </c>
    </row>
    <row r="22" spans="1:10" ht="24" customHeight="1">
      <c r="A22" s="186" t="s">
        <v>29</v>
      </c>
      <c r="B22" s="187"/>
      <c r="C22" s="188"/>
      <c r="D22" s="78" t="s">
        <v>128</v>
      </c>
      <c r="E22" s="78" t="s">
        <v>205</v>
      </c>
      <c r="F22" s="78" t="s">
        <v>238</v>
      </c>
      <c r="G22" s="78" t="s">
        <v>241</v>
      </c>
      <c r="H22" s="92">
        <v>39.9</v>
      </c>
      <c r="I22" s="92">
        <v>39.9</v>
      </c>
      <c r="J22" s="92">
        <f t="shared" si="0"/>
        <v>100</v>
      </c>
    </row>
    <row r="23" spans="1:10" ht="24" customHeight="1">
      <c r="A23" s="186" t="s">
        <v>246</v>
      </c>
      <c r="B23" s="187"/>
      <c r="C23" s="188"/>
      <c r="D23" s="78" t="s">
        <v>128</v>
      </c>
      <c r="E23" s="78" t="s">
        <v>244</v>
      </c>
      <c r="F23" s="78"/>
      <c r="G23" s="78"/>
      <c r="H23" s="92">
        <f>H24</f>
        <v>154</v>
      </c>
      <c r="I23" s="92">
        <f>I24</f>
        <v>154</v>
      </c>
      <c r="J23" s="92">
        <f t="shared" si="0"/>
        <v>100</v>
      </c>
    </row>
    <row r="24" spans="1:10" ht="24" customHeight="1">
      <c r="A24" s="186" t="s">
        <v>229</v>
      </c>
      <c r="B24" s="187"/>
      <c r="C24" s="188"/>
      <c r="D24" s="78" t="s">
        <v>128</v>
      </c>
      <c r="E24" s="78" t="s">
        <v>244</v>
      </c>
      <c r="F24" s="78" t="s">
        <v>245</v>
      </c>
      <c r="G24" s="78"/>
      <c r="H24" s="92">
        <f>SUM(H25)</f>
        <v>154</v>
      </c>
      <c r="I24" s="92">
        <f>SUM(I25)</f>
        <v>154</v>
      </c>
      <c r="J24" s="92">
        <f t="shared" si="0"/>
        <v>100</v>
      </c>
    </row>
    <row r="25" spans="1:10" ht="24" customHeight="1">
      <c r="A25" s="186" t="s">
        <v>233</v>
      </c>
      <c r="B25" s="187"/>
      <c r="C25" s="188"/>
      <c r="D25" s="78" t="s">
        <v>128</v>
      </c>
      <c r="E25" s="78" t="s">
        <v>244</v>
      </c>
      <c r="F25" s="78" t="s">
        <v>245</v>
      </c>
      <c r="G25" s="78" t="s">
        <v>234</v>
      </c>
      <c r="H25" s="92">
        <v>154</v>
      </c>
      <c r="I25" s="92">
        <v>154</v>
      </c>
      <c r="J25" s="92">
        <f t="shared" si="0"/>
        <v>100</v>
      </c>
    </row>
    <row r="26" spans="1:10" ht="23.25" customHeight="1">
      <c r="A26" s="183" t="s">
        <v>161</v>
      </c>
      <c r="B26" s="183"/>
      <c r="C26" s="183"/>
      <c r="D26" s="78" t="s">
        <v>128</v>
      </c>
      <c r="E26" s="78" t="s">
        <v>159</v>
      </c>
      <c r="F26" s="78"/>
      <c r="G26" s="78"/>
      <c r="H26" s="92">
        <f>H27</f>
        <v>5</v>
      </c>
      <c r="I26" s="92">
        <f>I27</f>
        <v>0</v>
      </c>
      <c r="J26" s="92">
        <f t="shared" si="0"/>
        <v>0</v>
      </c>
    </row>
    <row r="27" spans="1:10" ht="22.5" customHeight="1">
      <c r="A27" s="183" t="s">
        <v>242</v>
      </c>
      <c r="B27" s="183"/>
      <c r="C27" s="183"/>
      <c r="D27" s="78" t="s">
        <v>128</v>
      </c>
      <c r="E27" s="78" t="s">
        <v>159</v>
      </c>
      <c r="F27" s="78" t="s">
        <v>243</v>
      </c>
      <c r="G27" s="78"/>
      <c r="H27" s="92">
        <v>5</v>
      </c>
      <c r="I27" s="92">
        <v>0</v>
      </c>
      <c r="J27" s="92">
        <f t="shared" si="0"/>
        <v>0</v>
      </c>
    </row>
    <row r="28" spans="1:10" ht="12.75" customHeight="1">
      <c r="A28" s="186" t="s">
        <v>236</v>
      </c>
      <c r="B28" s="187"/>
      <c r="C28" s="188"/>
      <c r="D28" s="78" t="s">
        <v>128</v>
      </c>
      <c r="E28" s="78" t="s">
        <v>159</v>
      </c>
      <c r="F28" s="78" t="s">
        <v>243</v>
      </c>
      <c r="G28" s="78" t="s">
        <v>235</v>
      </c>
      <c r="H28" s="92">
        <v>5</v>
      </c>
      <c r="I28" s="92">
        <v>0</v>
      </c>
      <c r="J28" s="92">
        <f t="shared" si="0"/>
        <v>0</v>
      </c>
    </row>
    <row r="29" spans="1:10" ht="24" customHeight="1">
      <c r="A29" s="183" t="s">
        <v>77</v>
      </c>
      <c r="B29" s="183"/>
      <c r="C29" s="183"/>
      <c r="D29" s="78" t="s">
        <v>128</v>
      </c>
      <c r="E29" s="78" t="s">
        <v>130</v>
      </c>
      <c r="F29" s="91"/>
      <c r="G29" s="91"/>
      <c r="H29" s="92">
        <f>H30+H32</f>
        <v>310</v>
      </c>
      <c r="I29" s="92">
        <f>I30+I32</f>
        <v>310</v>
      </c>
      <c r="J29" s="92">
        <f t="shared" si="0"/>
        <v>100</v>
      </c>
    </row>
    <row r="30" spans="1:10" ht="25.5" customHeight="1">
      <c r="A30" s="186" t="s">
        <v>247</v>
      </c>
      <c r="B30" s="187"/>
      <c r="C30" s="188"/>
      <c r="D30" s="78" t="s">
        <v>128</v>
      </c>
      <c r="E30" s="78" t="s">
        <v>130</v>
      </c>
      <c r="F30" s="78" t="s">
        <v>248</v>
      </c>
      <c r="G30" s="91"/>
      <c r="H30" s="92">
        <f>H31</f>
        <v>300</v>
      </c>
      <c r="I30" s="92">
        <f>I31</f>
        <v>300</v>
      </c>
      <c r="J30" s="92">
        <f t="shared" si="0"/>
        <v>100</v>
      </c>
    </row>
    <row r="31" spans="1:10" ht="18" customHeight="1">
      <c r="A31" s="186" t="s">
        <v>236</v>
      </c>
      <c r="B31" s="187"/>
      <c r="C31" s="188"/>
      <c r="D31" s="78" t="s">
        <v>128</v>
      </c>
      <c r="E31" s="78" t="s">
        <v>130</v>
      </c>
      <c r="F31" s="78" t="s">
        <v>248</v>
      </c>
      <c r="G31" s="91">
        <v>800</v>
      </c>
      <c r="H31" s="92">
        <v>300</v>
      </c>
      <c r="I31" s="92">
        <v>300</v>
      </c>
      <c r="J31" s="92">
        <f t="shared" si="0"/>
        <v>100</v>
      </c>
    </row>
    <row r="32" spans="1:10" ht="36.75" customHeight="1">
      <c r="A32" s="183" t="s">
        <v>250</v>
      </c>
      <c r="B32" s="183"/>
      <c r="C32" s="183"/>
      <c r="D32" s="78" t="s">
        <v>128</v>
      </c>
      <c r="E32" s="78" t="s">
        <v>130</v>
      </c>
      <c r="F32" s="78" t="s">
        <v>249</v>
      </c>
      <c r="G32" s="91"/>
      <c r="H32" s="92">
        <f>H33</f>
        <v>10</v>
      </c>
      <c r="I32" s="92">
        <f>I33</f>
        <v>10</v>
      </c>
      <c r="J32" s="92">
        <f t="shared" si="0"/>
        <v>100</v>
      </c>
    </row>
    <row r="33" spans="1:10" ht="22.5" customHeight="1">
      <c r="A33" s="186" t="s">
        <v>233</v>
      </c>
      <c r="B33" s="187"/>
      <c r="C33" s="188"/>
      <c r="D33" s="78" t="s">
        <v>128</v>
      </c>
      <c r="E33" s="78" t="s">
        <v>130</v>
      </c>
      <c r="F33" s="78" t="s">
        <v>249</v>
      </c>
      <c r="G33" s="78" t="s">
        <v>234</v>
      </c>
      <c r="H33" s="92">
        <v>10</v>
      </c>
      <c r="I33" s="92">
        <v>10</v>
      </c>
      <c r="J33" s="92">
        <f t="shared" si="0"/>
        <v>100</v>
      </c>
    </row>
    <row r="34" spans="1:10" ht="23.25" customHeight="1">
      <c r="A34" s="193" t="s">
        <v>208</v>
      </c>
      <c r="B34" s="193"/>
      <c r="C34" s="193"/>
      <c r="D34" s="78" t="s">
        <v>128</v>
      </c>
      <c r="E34" s="78" t="s">
        <v>165</v>
      </c>
      <c r="F34" s="78"/>
      <c r="G34" s="78"/>
      <c r="H34" s="92">
        <f>H35</f>
        <v>195.3</v>
      </c>
      <c r="I34" s="92">
        <f>I35</f>
        <v>195.3</v>
      </c>
      <c r="J34" s="92">
        <f t="shared" si="0"/>
        <v>100</v>
      </c>
    </row>
    <row r="35" spans="1:10" ht="35.25" customHeight="1">
      <c r="A35" s="193" t="s">
        <v>166</v>
      </c>
      <c r="B35" s="193"/>
      <c r="C35" s="193"/>
      <c r="D35" s="78" t="s">
        <v>128</v>
      </c>
      <c r="E35" s="78" t="s">
        <v>165</v>
      </c>
      <c r="F35" s="78" t="s">
        <v>251</v>
      </c>
      <c r="G35" s="78"/>
      <c r="H35" s="92">
        <f>H36+H37</f>
        <v>195.3</v>
      </c>
      <c r="I35" s="92">
        <f>I36+I37</f>
        <v>195.3</v>
      </c>
      <c r="J35" s="92">
        <f t="shared" si="0"/>
        <v>100</v>
      </c>
    </row>
    <row r="36" spans="1:10" ht="66" customHeight="1">
      <c r="A36" s="184" t="s">
        <v>232</v>
      </c>
      <c r="B36" s="184"/>
      <c r="C36" s="185"/>
      <c r="D36" s="78" t="s">
        <v>128</v>
      </c>
      <c r="E36" s="78" t="s">
        <v>165</v>
      </c>
      <c r="F36" s="78" t="s">
        <v>251</v>
      </c>
      <c r="G36" s="78" t="s">
        <v>231</v>
      </c>
      <c r="H36" s="92">
        <v>186</v>
      </c>
      <c r="I36" s="92">
        <v>186</v>
      </c>
      <c r="J36" s="92">
        <f t="shared" si="0"/>
        <v>100</v>
      </c>
    </row>
    <row r="37" spans="1:10" ht="21.75" customHeight="1">
      <c r="A37" s="186" t="s">
        <v>233</v>
      </c>
      <c r="B37" s="187"/>
      <c r="C37" s="188"/>
      <c r="D37" s="78" t="s">
        <v>128</v>
      </c>
      <c r="E37" s="78" t="s">
        <v>165</v>
      </c>
      <c r="F37" s="78" t="s">
        <v>251</v>
      </c>
      <c r="G37" s="78" t="s">
        <v>234</v>
      </c>
      <c r="H37" s="92">
        <v>9.3</v>
      </c>
      <c r="I37" s="92">
        <v>9.3</v>
      </c>
      <c r="J37" s="92">
        <f t="shared" si="0"/>
        <v>100</v>
      </c>
    </row>
    <row r="38" spans="1:10" ht="54.75" customHeight="1">
      <c r="A38" s="183" t="s">
        <v>78</v>
      </c>
      <c r="B38" s="183"/>
      <c r="C38" s="183"/>
      <c r="D38" s="78" t="s">
        <v>128</v>
      </c>
      <c r="E38" s="78" t="s">
        <v>79</v>
      </c>
      <c r="F38" s="91"/>
      <c r="G38" s="91"/>
      <c r="H38" s="92">
        <f>H39+H41</f>
        <v>177.4</v>
      </c>
      <c r="I38" s="92">
        <f>I39+I41</f>
        <v>174.4</v>
      </c>
      <c r="J38" s="92">
        <f t="shared" si="0"/>
        <v>98.30890642615559</v>
      </c>
    </row>
    <row r="39" spans="1:10" ht="46.5" customHeight="1">
      <c r="A39" s="183" t="s">
        <v>253</v>
      </c>
      <c r="B39" s="183"/>
      <c r="C39" s="183"/>
      <c r="D39" s="78" t="s">
        <v>128</v>
      </c>
      <c r="E39" s="78" t="s">
        <v>79</v>
      </c>
      <c r="F39" s="78" t="s">
        <v>252</v>
      </c>
      <c r="G39" s="91"/>
      <c r="H39" s="92">
        <v>3</v>
      </c>
      <c r="I39" s="92">
        <v>0</v>
      </c>
      <c r="J39" s="92">
        <f t="shared" si="0"/>
        <v>0</v>
      </c>
    </row>
    <row r="40" spans="1:10" ht="23.25" customHeight="1">
      <c r="A40" s="186" t="s">
        <v>233</v>
      </c>
      <c r="B40" s="187"/>
      <c r="C40" s="188"/>
      <c r="D40" s="78" t="s">
        <v>128</v>
      </c>
      <c r="E40" s="78" t="s">
        <v>79</v>
      </c>
      <c r="F40" s="78" t="s">
        <v>252</v>
      </c>
      <c r="G40" s="78" t="s">
        <v>234</v>
      </c>
      <c r="H40" s="92">
        <v>3</v>
      </c>
      <c r="I40" s="92">
        <v>0</v>
      </c>
      <c r="J40" s="92">
        <f t="shared" si="0"/>
        <v>0</v>
      </c>
    </row>
    <row r="41" spans="1:10" ht="35.25" customHeight="1">
      <c r="A41" s="183" t="s">
        <v>255</v>
      </c>
      <c r="B41" s="183"/>
      <c r="C41" s="183"/>
      <c r="D41" s="78" t="s">
        <v>128</v>
      </c>
      <c r="E41" s="78" t="s">
        <v>79</v>
      </c>
      <c r="F41" s="78" t="s">
        <v>254</v>
      </c>
      <c r="G41" s="91"/>
      <c r="H41" s="92">
        <f>H42</f>
        <v>174.4</v>
      </c>
      <c r="I41" s="92">
        <f>I42</f>
        <v>174.4</v>
      </c>
      <c r="J41" s="92">
        <f t="shared" si="0"/>
        <v>100</v>
      </c>
    </row>
    <row r="42" spans="1:10" ht="13.5" customHeight="1">
      <c r="A42" s="183" t="s">
        <v>29</v>
      </c>
      <c r="B42" s="183"/>
      <c r="C42" s="183"/>
      <c r="D42" s="78" t="s">
        <v>128</v>
      </c>
      <c r="E42" s="78" t="s">
        <v>79</v>
      </c>
      <c r="F42" s="78" t="s">
        <v>254</v>
      </c>
      <c r="G42" s="78" t="s">
        <v>241</v>
      </c>
      <c r="H42" s="92">
        <v>174.4</v>
      </c>
      <c r="I42" s="92">
        <v>174.4</v>
      </c>
      <c r="J42" s="92">
        <f t="shared" si="0"/>
        <v>100</v>
      </c>
    </row>
    <row r="43" spans="1:10" ht="42.75" customHeight="1">
      <c r="A43" s="183" t="s">
        <v>80</v>
      </c>
      <c r="B43" s="183"/>
      <c r="C43" s="183"/>
      <c r="D43" s="78" t="s">
        <v>128</v>
      </c>
      <c r="E43" s="78" t="s">
        <v>81</v>
      </c>
      <c r="F43" s="91"/>
      <c r="G43" s="91"/>
      <c r="H43" s="92">
        <f>H45</f>
        <v>16</v>
      </c>
      <c r="I43" s="92">
        <f>I45</f>
        <v>15.3</v>
      </c>
      <c r="J43" s="92">
        <f t="shared" si="0"/>
        <v>95.625</v>
      </c>
    </row>
    <row r="44" spans="1:10" ht="45" customHeight="1">
      <c r="A44" s="183" t="s">
        <v>256</v>
      </c>
      <c r="B44" s="183"/>
      <c r="C44" s="183"/>
      <c r="D44" s="78" t="s">
        <v>128</v>
      </c>
      <c r="E44" s="78" t="s">
        <v>81</v>
      </c>
      <c r="F44" s="78" t="s">
        <v>257</v>
      </c>
      <c r="G44" s="91"/>
      <c r="H44" s="92">
        <f>SUM(H45)</f>
        <v>16</v>
      </c>
      <c r="I44" s="92">
        <f>SUM(I45)</f>
        <v>15.3</v>
      </c>
      <c r="J44" s="92">
        <f t="shared" si="0"/>
        <v>95.625</v>
      </c>
    </row>
    <row r="45" spans="1:10" ht="21.75" customHeight="1">
      <c r="A45" s="186" t="s">
        <v>233</v>
      </c>
      <c r="B45" s="187"/>
      <c r="C45" s="188"/>
      <c r="D45" s="78" t="s">
        <v>128</v>
      </c>
      <c r="E45" s="78" t="s">
        <v>81</v>
      </c>
      <c r="F45" s="78" t="s">
        <v>257</v>
      </c>
      <c r="G45" s="78" t="s">
        <v>234</v>
      </c>
      <c r="H45" s="92">
        <v>16</v>
      </c>
      <c r="I45" s="92">
        <v>15.3</v>
      </c>
      <c r="J45" s="92">
        <f t="shared" si="0"/>
        <v>95.625</v>
      </c>
    </row>
    <row r="46" spans="1:10" ht="21.75" customHeight="1">
      <c r="A46" s="186" t="s">
        <v>192</v>
      </c>
      <c r="B46" s="187"/>
      <c r="C46" s="188"/>
      <c r="D46" s="78" t="s">
        <v>128</v>
      </c>
      <c r="E46" s="78" t="s">
        <v>191</v>
      </c>
      <c r="F46" s="78"/>
      <c r="G46" s="78"/>
      <c r="H46" s="92">
        <f>H47+H49</f>
        <v>2141.6</v>
      </c>
      <c r="I46" s="92">
        <f>I47+I49</f>
        <v>1834.9</v>
      </c>
      <c r="J46" s="92">
        <f t="shared" si="0"/>
        <v>85.67893163989541</v>
      </c>
    </row>
    <row r="47" spans="1:10" ht="36" customHeight="1">
      <c r="A47" s="186" t="s">
        <v>259</v>
      </c>
      <c r="B47" s="187"/>
      <c r="C47" s="188"/>
      <c r="D47" s="78" t="s">
        <v>128</v>
      </c>
      <c r="E47" s="78" t="s">
        <v>191</v>
      </c>
      <c r="F47" s="78" t="s">
        <v>258</v>
      </c>
      <c r="G47" s="78"/>
      <c r="H47" s="92">
        <f>H48</f>
        <v>1141.6</v>
      </c>
      <c r="I47" s="92">
        <f>I48</f>
        <v>834.9</v>
      </c>
      <c r="J47" s="92">
        <f t="shared" si="0"/>
        <v>73.13419761737913</v>
      </c>
    </row>
    <row r="48" spans="1:10" ht="21" customHeight="1">
      <c r="A48" s="186" t="s">
        <v>233</v>
      </c>
      <c r="B48" s="187"/>
      <c r="C48" s="188"/>
      <c r="D48" s="78" t="s">
        <v>128</v>
      </c>
      <c r="E48" s="78" t="s">
        <v>191</v>
      </c>
      <c r="F48" s="78" t="s">
        <v>258</v>
      </c>
      <c r="G48" s="78" t="s">
        <v>234</v>
      </c>
      <c r="H48" s="92">
        <v>1141.6</v>
      </c>
      <c r="I48" s="92">
        <v>834.9</v>
      </c>
      <c r="J48" s="92">
        <f t="shared" si="0"/>
        <v>73.13419761737913</v>
      </c>
    </row>
    <row r="49" spans="1:10" ht="42.75" customHeight="1">
      <c r="A49" s="189" t="s">
        <v>261</v>
      </c>
      <c r="B49" s="190"/>
      <c r="C49" s="191"/>
      <c r="D49" s="78" t="s">
        <v>128</v>
      </c>
      <c r="E49" s="78" t="s">
        <v>191</v>
      </c>
      <c r="F49" s="78" t="s">
        <v>260</v>
      </c>
      <c r="G49" s="78"/>
      <c r="H49" s="92">
        <f>H50</f>
        <v>1000</v>
      </c>
      <c r="I49" s="92">
        <f>I50</f>
        <v>1000</v>
      </c>
      <c r="J49" s="92">
        <f t="shared" si="0"/>
        <v>100</v>
      </c>
    </row>
    <row r="50" spans="1:10" ht="21.75" customHeight="1">
      <c r="A50" s="186" t="s">
        <v>233</v>
      </c>
      <c r="B50" s="187"/>
      <c r="C50" s="188"/>
      <c r="D50" s="78" t="s">
        <v>128</v>
      </c>
      <c r="E50" s="78" t="s">
        <v>191</v>
      </c>
      <c r="F50" s="78" t="s">
        <v>260</v>
      </c>
      <c r="G50" s="78" t="s">
        <v>234</v>
      </c>
      <c r="H50" s="92">
        <v>1000</v>
      </c>
      <c r="I50" s="92">
        <v>1000</v>
      </c>
      <c r="J50" s="92">
        <f t="shared" si="0"/>
        <v>100</v>
      </c>
    </row>
    <row r="51" spans="1:10" ht="24" customHeight="1">
      <c r="A51" s="183" t="s">
        <v>82</v>
      </c>
      <c r="B51" s="183"/>
      <c r="C51" s="183"/>
      <c r="D51" s="78" t="s">
        <v>128</v>
      </c>
      <c r="E51" s="78" t="s">
        <v>83</v>
      </c>
      <c r="F51" s="91"/>
      <c r="G51" s="91"/>
      <c r="H51" s="92">
        <f>H52</f>
        <v>229</v>
      </c>
      <c r="I51" s="92">
        <f>I52</f>
        <v>228.7</v>
      </c>
      <c r="J51" s="92">
        <f t="shared" si="0"/>
        <v>99.86899563318777</v>
      </c>
    </row>
    <row r="52" spans="1:10" ht="25.5" customHeight="1">
      <c r="A52" s="183" t="s">
        <v>209</v>
      </c>
      <c r="B52" s="183"/>
      <c r="C52" s="183"/>
      <c r="D52" s="78" t="s">
        <v>128</v>
      </c>
      <c r="E52" s="78" t="s">
        <v>83</v>
      </c>
      <c r="F52" s="91">
        <v>6310000</v>
      </c>
      <c r="G52" s="91"/>
      <c r="H52" s="92">
        <f>H53</f>
        <v>229</v>
      </c>
      <c r="I52" s="92">
        <f>I53</f>
        <v>228.7</v>
      </c>
      <c r="J52" s="92">
        <f t="shared" si="0"/>
        <v>99.86899563318777</v>
      </c>
    </row>
    <row r="53" spans="1:10" ht="24" customHeight="1">
      <c r="A53" s="186" t="s">
        <v>233</v>
      </c>
      <c r="B53" s="187"/>
      <c r="C53" s="188"/>
      <c r="D53" s="78" t="s">
        <v>128</v>
      </c>
      <c r="E53" s="78" t="s">
        <v>83</v>
      </c>
      <c r="F53" s="91">
        <v>6310000</v>
      </c>
      <c r="G53" s="91">
        <v>200</v>
      </c>
      <c r="H53" s="92">
        <v>229</v>
      </c>
      <c r="I53" s="92">
        <v>228.7</v>
      </c>
      <c r="J53" s="92">
        <f t="shared" si="0"/>
        <v>99.86899563318777</v>
      </c>
    </row>
    <row r="54" spans="1:10" ht="18.75" customHeight="1">
      <c r="A54" s="183" t="s">
        <v>84</v>
      </c>
      <c r="B54" s="183"/>
      <c r="C54" s="183"/>
      <c r="D54" s="78" t="s">
        <v>128</v>
      </c>
      <c r="E54" s="78" t="s">
        <v>85</v>
      </c>
      <c r="F54" s="91"/>
      <c r="G54" s="91"/>
      <c r="H54" s="92">
        <f>H55+H57+H60</f>
        <v>732.6</v>
      </c>
      <c r="I54" s="92">
        <f>I55+I57+I60</f>
        <v>728.3</v>
      </c>
      <c r="J54" s="92">
        <f t="shared" si="0"/>
        <v>99.41304941304941</v>
      </c>
    </row>
    <row r="55" spans="1:10" ht="24" customHeight="1">
      <c r="A55" s="186" t="s">
        <v>86</v>
      </c>
      <c r="B55" s="187"/>
      <c r="C55" s="188"/>
      <c r="D55" s="78" t="s">
        <v>128</v>
      </c>
      <c r="E55" s="78" t="s">
        <v>85</v>
      </c>
      <c r="F55" s="91">
        <v>6501077</v>
      </c>
      <c r="G55" s="91"/>
      <c r="H55" s="92">
        <f>H56</f>
        <v>485.5</v>
      </c>
      <c r="I55" s="92">
        <f>I56</f>
        <v>485</v>
      </c>
      <c r="J55" s="92">
        <f t="shared" si="0"/>
        <v>99.89701338825952</v>
      </c>
    </row>
    <row r="56" spans="1:10" ht="23.25" customHeight="1">
      <c r="A56" s="186" t="s">
        <v>233</v>
      </c>
      <c r="B56" s="187"/>
      <c r="C56" s="188"/>
      <c r="D56" s="78" t="s">
        <v>128</v>
      </c>
      <c r="E56" s="78" t="s">
        <v>85</v>
      </c>
      <c r="F56" s="91">
        <v>6501077</v>
      </c>
      <c r="G56" s="91">
        <v>200</v>
      </c>
      <c r="H56" s="92">
        <v>485.5</v>
      </c>
      <c r="I56" s="92">
        <v>485</v>
      </c>
      <c r="J56" s="92">
        <f t="shared" si="0"/>
        <v>99.89701338825952</v>
      </c>
    </row>
    <row r="57" spans="1:10" ht="75" customHeight="1">
      <c r="A57" s="186" t="s">
        <v>262</v>
      </c>
      <c r="B57" s="187"/>
      <c r="C57" s="188"/>
      <c r="D57" s="78" t="s">
        <v>128</v>
      </c>
      <c r="E57" s="78" t="s">
        <v>85</v>
      </c>
      <c r="F57" s="91">
        <v>6976238</v>
      </c>
      <c r="G57" s="91"/>
      <c r="H57" s="92">
        <f>H58</f>
        <v>177.1</v>
      </c>
      <c r="I57" s="92">
        <f>I58</f>
        <v>177</v>
      </c>
      <c r="J57" s="92">
        <f t="shared" si="0"/>
        <v>99.94353472614343</v>
      </c>
    </row>
    <row r="58" spans="1:10" ht="21.75" customHeight="1">
      <c r="A58" s="186" t="s">
        <v>233</v>
      </c>
      <c r="B58" s="187"/>
      <c r="C58" s="188"/>
      <c r="D58" s="78" t="s">
        <v>128</v>
      </c>
      <c r="E58" s="78" t="s">
        <v>85</v>
      </c>
      <c r="F58" s="91">
        <v>6976238</v>
      </c>
      <c r="G58" s="91">
        <v>200</v>
      </c>
      <c r="H58" s="92">
        <v>177.1</v>
      </c>
      <c r="I58" s="92">
        <v>177</v>
      </c>
      <c r="J58" s="92">
        <f t="shared" si="0"/>
        <v>99.94353472614343</v>
      </c>
    </row>
    <row r="59" spans="1:10" ht="45" customHeight="1">
      <c r="A59" s="183" t="s">
        <v>264</v>
      </c>
      <c r="B59" s="183"/>
      <c r="C59" s="183"/>
      <c r="D59" s="78" t="s">
        <v>128</v>
      </c>
      <c r="E59" s="78" t="s">
        <v>85</v>
      </c>
      <c r="F59" s="78" t="s">
        <v>263</v>
      </c>
      <c r="G59" s="91"/>
      <c r="H59" s="92">
        <f>H60</f>
        <v>70</v>
      </c>
      <c r="I59" s="92">
        <f>I60</f>
        <v>66.3</v>
      </c>
      <c r="J59" s="92">
        <f t="shared" si="0"/>
        <v>94.71428571428571</v>
      </c>
    </row>
    <row r="60" spans="1:10" ht="25.5" customHeight="1">
      <c r="A60" s="186" t="s">
        <v>233</v>
      </c>
      <c r="B60" s="187"/>
      <c r="C60" s="188"/>
      <c r="D60" s="78" t="s">
        <v>128</v>
      </c>
      <c r="E60" s="78" t="s">
        <v>85</v>
      </c>
      <c r="F60" s="78" t="s">
        <v>263</v>
      </c>
      <c r="G60" s="78" t="s">
        <v>234</v>
      </c>
      <c r="H60" s="92">
        <v>70</v>
      </c>
      <c r="I60" s="92">
        <v>66.3</v>
      </c>
      <c r="J60" s="92">
        <f t="shared" si="0"/>
        <v>94.71428571428571</v>
      </c>
    </row>
    <row r="61" spans="1:10" ht="12.75">
      <c r="A61" s="183" t="s">
        <v>87</v>
      </c>
      <c r="B61" s="183"/>
      <c r="C61" s="183"/>
      <c r="D61" s="78" t="s">
        <v>128</v>
      </c>
      <c r="E61" s="78" t="s">
        <v>88</v>
      </c>
      <c r="F61" s="91"/>
      <c r="G61" s="91"/>
      <c r="H61" s="96">
        <f>H62+H64+H66</f>
        <v>739</v>
      </c>
      <c r="I61" s="96">
        <f>I62+I64+I66</f>
        <v>737.3</v>
      </c>
      <c r="J61" s="92">
        <f t="shared" si="0"/>
        <v>99.76995940460081</v>
      </c>
    </row>
    <row r="62" spans="1:10" ht="12.75">
      <c r="A62" s="183" t="s">
        <v>89</v>
      </c>
      <c r="B62" s="183"/>
      <c r="C62" s="183"/>
      <c r="D62" s="78" t="s">
        <v>128</v>
      </c>
      <c r="E62" s="78" t="s">
        <v>88</v>
      </c>
      <c r="F62" s="78" t="s">
        <v>265</v>
      </c>
      <c r="G62" s="91"/>
      <c r="H62" s="92">
        <f>H63</f>
        <v>137</v>
      </c>
      <c r="I62" s="92">
        <f>I63</f>
        <v>136.6</v>
      </c>
      <c r="J62" s="92">
        <f t="shared" si="0"/>
        <v>99.70802919708028</v>
      </c>
    </row>
    <row r="63" spans="1:10" ht="25.5" customHeight="1">
      <c r="A63" s="186" t="s">
        <v>233</v>
      </c>
      <c r="B63" s="187"/>
      <c r="C63" s="188"/>
      <c r="D63" s="78" t="s">
        <v>128</v>
      </c>
      <c r="E63" s="78" t="s">
        <v>88</v>
      </c>
      <c r="F63" s="78" t="s">
        <v>265</v>
      </c>
      <c r="G63" s="78" t="s">
        <v>234</v>
      </c>
      <c r="H63" s="92">
        <v>137</v>
      </c>
      <c r="I63" s="92">
        <v>136.6</v>
      </c>
      <c r="J63" s="92">
        <f t="shared" si="0"/>
        <v>99.70802919708028</v>
      </c>
    </row>
    <row r="64" spans="1:10" ht="27" customHeight="1">
      <c r="A64" s="183" t="s">
        <v>267</v>
      </c>
      <c r="B64" s="183"/>
      <c r="C64" s="183"/>
      <c r="D64" s="78" t="s">
        <v>128</v>
      </c>
      <c r="E64" s="78" t="s">
        <v>88</v>
      </c>
      <c r="F64" s="78" t="s">
        <v>266</v>
      </c>
      <c r="G64" s="91"/>
      <c r="H64" s="92">
        <f>H65</f>
        <v>24</v>
      </c>
      <c r="I64" s="92">
        <f>I65</f>
        <v>23.3</v>
      </c>
      <c r="J64" s="92">
        <f t="shared" si="0"/>
        <v>97.08333333333333</v>
      </c>
    </row>
    <row r="65" spans="1:10" ht="21" customHeight="1">
      <c r="A65" s="186" t="s">
        <v>233</v>
      </c>
      <c r="B65" s="187"/>
      <c r="C65" s="188"/>
      <c r="D65" s="78" t="s">
        <v>128</v>
      </c>
      <c r="E65" s="78" t="s">
        <v>88</v>
      </c>
      <c r="F65" s="78" t="s">
        <v>266</v>
      </c>
      <c r="G65" s="78" t="s">
        <v>234</v>
      </c>
      <c r="H65" s="92">
        <v>24</v>
      </c>
      <c r="I65" s="92">
        <v>23.3</v>
      </c>
      <c r="J65" s="92">
        <f t="shared" si="0"/>
        <v>97.08333333333333</v>
      </c>
    </row>
    <row r="66" spans="1:10" ht="21" customHeight="1">
      <c r="A66" s="186" t="s">
        <v>90</v>
      </c>
      <c r="B66" s="187"/>
      <c r="C66" s="188"/>
      <c r="D66" s="78" t="s">
        <v>128</v>
      </c>
      <c r="E66" s="78" t="s">
        <v>88</v>
      </c>
      <c r="F66" s="78" t="s">
        <v>268</v>
      </c>
      <c r="G66" s="78"/>
      <c r="H66" s="92">
        <f>H67</f>
        <v>578</v>
      </c>
      <c r="I66" s="92">
        <f>I67</f>
        <v>577.4</v>
      </c>
      <c r="J66" s="92">
        <f t="shared" si="0"/>
        <v>99.8961937716263</v>
      </c>
    </row>
    <row r="67" spans="1:10" ht="21" customHeight="1">
      <c r="A67" s="186" t="s">
        <v>233</v>
      </c>
      <c r="B67" s="187"/>
      <c r="C67" s="188"/>
      <c r="D67" s="78" t="s">
        <v>128</v>
      </c>
      <c r="E67" s="78" t="s">
        <v>88</v>
      </c>
      <c r="F67" s="78" t="s">
        <v>268</v>
      </c>
      <c r="G67" s="78" t="s">
        <v>234</v>
      </c>
      <c r="H67" s="92">
        <v>578</v>
      </c>
      <c r="I67" s="92">
        <v>577.4</v>
      </c>
      <c r="J67" s="92">
        <f t="shared" si="0"/>
        <v>99.8961937716263</v>
      </c>
    </row>
    <row r="68" spans="1:10" ht="30.75" customHeight="1">
      <c r="A68" s="183" t="s">
        <v>91</v>
      </c>
      <c r="B68" s="183"/>
      <c r="C68" s="183"/>
      <c r="D68" s="78" t="s">
        <v>128</v>
      </c>
      <c r="E68" s="78" t="s">
        <v>92</v>
      </c>
      <c r="F68" s="91"/>
      <c r="G68" s="91"/>
      <c r="H68" s="92">
        <f>H69</f>
        <v>46</v>
      </c>
      <c r="I68" s="92">
        <f>I69</f>
        <v>45.7</v>
      </c>
      <c r="J68" s="92">
        <f t="shared" si="0"/>
        <v>99.34782608695653</v>
      </c>
    </row>
    <row r="69" spans="1:10" ht="25.5" customHeight="1">
      <c r="A69" s="183" t="s">
        <v>270</v>
      </c>
      <c r="B69" s="183"/>
      <c r="C69" s="183"/>
      <c r="D69" s="78" t="s">
        <v>128</v>
      </c>
      <c r="E69" s="78" t="s">
        <v>92</v>
      </c>
      <c r="F69" s="78" t="s">
        <v>269</v>
      </c>
      <c r="G69" s="91"/>
      <c r="H69" s="92">
        <f>H70</f>
        <v>46</v>
      </c>
      <c r="I69" s="92">
        <f>I70</f>
        <v>45.7</v>
      </c>
      <c r="J69" s="92">
        <f t="shared" si="0"/>
        <v>99.34782608695653</v>
      </c>
    </row>
    <row r="70" spans="1:10" ht="22.5" customHeight="1">
      <c r="A70" s="186" t="s">
        <v>233</v>
      </c>
      <c r="B70" s="187"/>
      <c r="C70" s="188"/>
      <c r="D70" s="78" t="s">
        <v>128</v>
      </c>
      <c r="E70" s="78" t="s">
        <v>92</v>
      </c>
      <c r="F70" s="78" t="s">
        <v>269</v>
      </c>
      <c r="G70" s="78" t="s">
        <v>234</v>
      </c>
      <c r="H70" s="92">
        <v>46</v>
      </c>
      <c r="I70" s="92">
        <v>45.7</v>
      </c>
      <c r="J70" s="92">
        <f t="shared" si="0"/>
        <v>99.34782608695653</v>
      </c>
    </row>
    <row r="71" spans="1:10" ht="12.75">
      <c r="A71" s="183" t="s">
        <v>93</v>
      </c>
      <c r="B71" s="183"/>
      <c r="C71" s="183"/>
      <c r="D71" s="78" t="s">
        <v>128</v>
      </c>
      <c r="E71" s="78" t="s">
        <v>94</v>
      </c>
      <c r="F71" s="91"/>
      <c r="G71" s="91"/>
      <c r="H71" s="92">
        <f>H72+H74+H76+H78+H80+H82+H84</f>
        <v>3152.4</v>
      </c>
      <c r="I71" s="92">
        <f>I72+I74+I76+I78+I80+I82+I84</f>
        <v>2700.7</v>
      </c>
      <c r="J71" s="92">
        <f t="shared" si="0"/>
        <v>85.67123461489658</v>
      </c>
    </row>
    <row r="72" spans="1:10" ht="33.75" customHeight="1">
      <c r="A72" s="183" t="s">
        <v>271</v>
      </c>
      <c r="B72" s="183"/>
      <c r="C72" s="183"/>
      <c r="D72" s="78" t="s">
        <v>128</v>
      </c>
      <c r="E72" s="78" t="s">
        <v>94</v>
      </c>
      <c r="F72" s="78" t="s">
        <v>272</v>
      </c>
      <c r="G72" s="91"/>
      <c r="H72" s="92">
        <f>H73</f>
        <v>1279</v>
      </c>
      <c r="I72" s="92">
        <f>I73</f>
        <v>1279</v>
      </c>
      <c r="J72" s="92">
        <f t="shared" si="0"/>
        <v>100</v>
      </c>
    </row>
    <row r="73" spans="1:10" ht="44.25" customHeight="1">
      <c r="A73" s="183" t="s">
        <v>274</v>
      </c>
      <c r="B73" s="183"/>
      <c r="C73" s="183"/>
      <c r="D73" s="78" t="s">
        <v>128</v>
      </c>
      <c r="E73" s="78" t="s">
        <v>94</v>
      </c>
      <c r="F73" s="78" t="s">
        <v>272</v>
      </c>
      <c r="G73" s="78" t="s">
        <v>273</v>
      </c>
      <c r="H73" s="92">
        <v>1279</v>
      </c>
      <c r="I73" s="92">
        <v>1279</v>
      </c>
      <c r="J73" s="92">
        <f t="shared" si="0"/>
        <v>100</v>
      </c>
    </row>
    <row r="74" spans="1:10" ht="30.75" customHeight="1">
      <c r="A74" s="183" t="s">
        <v>193</v>
      </c>
      <c r="B74" s="183"/>
      <c r="C74" s="183"/>
      <c r="D74" s="78" t="s">
        <v>128</v>
      </c>
      <c r="E74" s="78" t="s">
        <v>94</v>
      </c>
      <c r="F74" s="78" t="s">
        <v>275</v>
      </c>
      <c r="G74" s="91"/>
      <c r="H74" s="92">
        <f>H75</f>
        <v>90</v>
      </c>
      <c r="I74" s="92">
        <f>I75</f>
        <v>90</v>
      </c>
      <c r="J74" s="92">
        <f t="shared" si="0"/>
        <v>100</v>
      </c>
    </row>
    <row r="75" spans="1:10" ht="46.5" customHeight="1">
      <c r="A75" s="183" t="s">
        <v>274</v>
      </c>
      <c r="B75" s="183"/>
      <c r="C75" s="183"/>
      <c r="D75" s="78" t="s">
        <v>128</v>
      </c>
      <c r="E75" s="78" t="s">
        <v>94</v>
      </c>
      <c r="F75" s="78" t="s">
        <v>275</v>
      </c>
      <c r="G75" s="78" t="s">
        <v>273</v>
      </c>
      <c r="H75" s="92">
        <v>90</v>
      </c>
      <c r="I75" s="92">
        <v>90</v>
      </c>
      <c r="J75" s="92">
        <f t="shared" si="0"/>
        <v>100</v>
      </c>
    </row>
    <row r="76" spans="1:10" ht="45.75" customHeight="1">
      <c r="A76" s="186" t="s">
        <v>277</v>
      </c>
      <c r="B76" s="187"/>
      <c r="C76" s="188"/>
      <c r="D76" s="78" t="s">
        <v>128</v>
      </c>
      <c r="E76" s="78" t="s">
        <v>94</v>
      </c>
      <c r="F76" s="78" t="s">
        <v>276</v>
      </c>
      <c r="G76" s="78"/>
      <c r="H76" s="92">
        <f>H77</f>
        <v>34</v>
      </c>
      <c r="I76" s="92">
        <f>I77</f>
        <v>34</v>
      </c>
      <c r="J76" s="92">
        <f t="shared" si="0"/>
        <v>100</v>
      </c>
    </row>
    <row r="77" spans="1:10" ht="43.5" customHeight="1">
      <c r="A77" s="183" t="s">
        <v>274</v>
      </c>
      <c r="B77" s="183"/>
      <c r="C77" s="183"/>
      <c r="D77" s="78" t="s">
        <v>128</v>
      </c>
      <c r="E77" s="78" t="s">
        <v>94</v>
      </c>
      <c r="F77" s="78" t="s">
        <v>276</v>
      </c>
      <c r="G77" s="78" t="s">
        <v>273</v>
      </c>
      <c r="H77" s="92">
        <v>34</v>
      </c>
      <c r="I77" s="92">
        <v>34</v>
      </c>
      <c r="J77" s="92">
        <f t="shared" si="0"/>
        <v>100</v>
      </c>
    </row>
    <row r="78" spans="1:10" ht="36" customHeight="1">
      <c r="A78" s="186" t="s">
        <v>271</v>
      </c>
      <c r="B78" s="187"/>
      <c r="C78" s="188"/>
      <c r="D78" s="78" t="s">
        <v>128</v>
      </c>
      <c r="E78" s="78" t="s">
        <v>94</v>
      </c>
      <c r="F78" s="78" t="s">
        <v>278</v>
      </c>
      <c r="G78" s="78"/>
      <c r="H78" s="92">
        <f>H79</f>
        <v>557.5</v>
      </c>
      <c r="I78" s="92">
        <f>I79</f>
        <v>557.5</v>
      </c>
      <c r="J78" s="92">
        <f t="shared" si="0"/>
        <v>100</v>
      </c>
    </row>
    <row r="79" spans="1:10" ht="42" customHeight="1">
      <c r="A79" s="183" t="s">
        <v>274</v>
      </c>
      <c r="B79" s="183"/>
      <c r="C79" s="183"/>
      <c r="D79" s="78" t="s">
        <v>128</v>
      </c>
      <c r="E79" s="78" t="s">
        <v>94</v>
      </c>
      <c r="F79" s="78" t="s">
        <v>278</v>
      </c>
      <c r="G79" s="78" t="s">
        <v>273</v>
      </c>
      <c r="H79" s="92">
        <v>557.5</v>
      </c>
      <c r="I79" s="92">
        <v>557.5</v>
      </c>
      <c r="J79" s="92">
        <f t="shared" si="0"/>
        <v>100</v>
      </c>
    </row>
    <row r="80" spans="1:10" ht="47.25" customHeight="1">
      <c r="A80" s="183" t="s">
        <v>280</v>
      </c>
      <c r="B80" s="183"/>
      <c r="C80" s="183"/>
      <c r="D80" s="78" t="s">
        <v>128</v>
      </c>
      <c r="E80" s="78" t="s">
        <v>94</v>
      </c>
      <c r="F80" s="78" t="s">
        <v>279</v>
      </c>
      <c r="G80" s="91"/>
      <c r="H80" s="92">
        <f>H81</f>
        <v>10</v>
      </c>
      <c r="I80" s="92">
        <f>I81</f>
        <v>10</v>
      </c>
      <c r="J80" s="92">
        <f t="shared" si="0"/>
        <v>100</v>
      </c>
    </row>
    <row r="81" spans="1:10" ht="48" customHeight="1">
      <c r="A81" s="183" t="s">
        <v>274</v>
      </c>
      <c r="B81" s="183"/>
      <c r="C81" s="183"/>
      <c r="D81" s="78" t="s">
        <v>128</v>
      </c>
      <c r="E81" s="78" t="s">
        <v>94</v>
      </c>
      <c r="F81" s="78" t="s">
        <v>279</v>
      </c>
      <c r="G81" s="78" t="s">
        <v>273</v>
      </c>
      <c r="H81" s="92">
        <v>10</v>
      </c>
      <c r="I81" s="92">
        <v>10</v>
      </c>
      <c r="J81" s="92">
        <f t="shared" si="0"/>
        <v>100</v>
      </c>
    </row>
    <row r="82" spans="1:10" ht="109.5" customHeight="1">
      <c r="A82" s="194" t="s">
        <v>282</v>
      </c>
      <c r="B82" s="194"/>
      <c r="C82" s="194"/>
      <c r="D82" s="78" t="s">
        <v>128</v>
      </c>
      <c r="E82" s="78" t="s">
        <v>94</v>
      </c>
      <c r="F82" s="78" t="s">
        <v>281</v>
      </c>
      <c r="G82" s="78"/>
      <c r="H82" s="92">
        <f>H83</f>
        <v>1095.9</v>
      </c>
      <c r="I82" s="92">
        <f>I83</f>
        <v>646.2</v>
      </c>
      <c r="J82" s="92">
        <f t="shared" si="0"/>
        <v>58.96523405420202</v>
      </c>
    </row>
    <row r="83" spans="1:10" ht="48" customHeight="1">
      <c r="A83" s="183" t="s">
        <v>274</v>
      </c>
      <c r="B83" s="183"/>
      <c r="C83" s="183"/>
      <c r="D83" s="78" t="s">
        <v>128</v>
      </c>
      <c r="E83" s="78" t="s">
        <v>94</v>
      </c>
      <c r="F83" s="78" t="s">
        <v>281</v>
      </c>
      <c r="G83" s="78" t="s">
        <v>273</v>
      </c>
      <c r="H83" s="92">
        <v>1095.9</v>
      </c>
      <c r="I83" s="92">
        <v>646.2</v>
      </c>
      <c r="J83" s="92">
        <f t="shared" si="0"/>
        <v>58.96523405420202</v>
      </c>
    </row>
    <row r="84" spans="1:10" ht="48" customHeight="1">
      <c r="A84" s="183" t="s">
        <v>284</v>
      </c>
      <c r="B84" s="183"/>
      <c r="C84" s="183"/>
      <c r="D84" s="78" t="s">
        <v>128</v>
      </c>
      <c r="E84" s="78" t="s">
        <v>94</v>
      </c>
      <c r="F84" s="78" t="s">
        <v>283</v>
      </c>
      <c r="G84" s="78"/>
      <c r="H84" s="92">
        <f>H85</f>
        <v>86</v>
      </c>
      <c r="I84" s="92">
        <f>I85</f>
        <v>84</v>
      </c>
      <c r="J84" s="92">
        <f t="shared" si="0"/>
        <v>97.67441860465115</v>
      </c>
    </row>
    <row r="85" spans="1:10" ht="48" customHeight="1">
      <c r="A85" s="183" t="s">
        <v>274</v>
      </c>
      <c r="B85" s="183"/>
      <c r="C85" s="183"/>
      <c r="D85" s="78" t="s">
        <v>128</v>
      </c>
      <c r="E85" s="78" t="s">
        <v>94</v>
      </c>
      <c r="F85" s="78" t="s">
        <v>283</v>
      </c>
      <c r="G85" s="78" t="s">
        <v>273</v>
      </c>
      <c r="H85" s="92">
        <v>86</v>
      </c>
      <c r="I85" s="92">
        <v>84</v>
      </c>
      <c r="J85" s="92">
        <f t="shared" si="0"/>
        <v>97.67441860465115</v>
      </c>
    </row>
    <row r="86" spans="1:10" ht="24.75" customHeight="1">
      <c r="A86" s="183" t="s">
        <v>163</v>
      </c>
      <c r="B86" s="183"/>
      <c r="C86" s="183"/>
      <c r="D86" s="78" t="s">
        <v>128</v>
      </c>
      <c r="E86" s="78" t="s">
        <v>162</v>
      </c>
      <c r="F86" s="91"/>
      <c r="G86" s="91"/>
      <c r="H86" s="92">
        <f>H87</f>
        <v>81.8</v>
      </c>
      <c r="I86" s="92">
        <f>I87</f>
        <v>81.8</v>
      </c>
      <c r="J86" s="92">
        <f t="shared" si="0"/>
        <v>100</v>
      </c>
    </row>
    <row r="87" spans="1:10" ht="120.75" customHeight="1">
      <c r="A87" s="194" t="s">
        <v>287</v>
      </c>
      <c r="B87" s="194"/>
      <c r="C87" s="194"/>
      <c r="D87" s="78" t="s">
        <v>128</v>
      </c>
      <c r="E87" s="78" t="s">
        <v>162</v>
      </c>
      <c r="F87" s="78" t="s">
        <v>285</v>
      </c>
      <c r="G87" s="91"/>
      <c r="H87" s="92">
        <f>H88</f>
        <v>81.8</v>
      </c>
      <c r="I87" s="92">
        <f>I88</f>
        <v>81.8</v>
      </c>
      <c r="J87" s="92">
        <f t="shared" si="0"/>
        <v>100</v>
      </c>
    </row>
    <row r="88" spans="1:10" ht="27" customHeight="1">
      <c r="A88" s="183" t="s">
        <v>288</v>
      </c>
      <c r="B88" s="183"/>
      <c r="C88" s="183"/>
      <c r="D88" s="78" t="s">
        <v>128</v>
      </c>
      <c r="E88" s="78" t="s">
        <v>162</v>
      </c>
      <c r="F88" s="78" t="s">
        <v>285</v>
      </c>
      <c r="G88" s="78" t="s">
        <v>286</v>
      </c>
      <c r="H88" s="92">
        <v>81.8</v>
      </c>
      <c r="I88" s="92">
        <v>81.8</v>
      </c>
      <c r="J88" s="92">
        <f t="shared" si="0"/>
        <v>100</v>
      </c>
    </row>
    <row r="89" spans="1:10" ht="21" customHeight="1">
      <c r="A89" s="183" t="s">
        <v>290</v>
      </c>
      <c r="B89" s="183"/>
      <c r="C89" s="183"/>
      <c r="D89" s="78" t="s">
        <v>128</v>
      </c>
      <c r="E89" s="78" t="s">
        <v>291</v>
      </c>
      <c r="F89" s="78"/>
      <c r="G89" s="78"/>
      <c r="H89" s="92">
        <f>H90</f>
        <v>1797.1</v>
      </c>
      <c r="I89" s="92">
        <f>I90</f>
        <v>1298.3</v>
      </c>
      <c r="J89" s="92">
        <f t="shared" si="0"/>
        <v>72.24417116465418</v>
      </c>
    </row>
    <row r="90" spans="1:10" ht="30.75" customHeight="1">
      <c r="A90" s="183" t="s">
        <v>193</v>
      </c>
      <c r="B90" s="183"/>
      <c r="C90" s="183"/>
      <c r="D90" s="78" t="s">
        <v>128</v>
      </c>
      <c r="E90" s="78" t="s">
        <v>291</v>
      </c>
      <c r="F90" s="78" t="s">
        <v>289</v>
      </c>
      <c r="G90" s="78"/>
      <c r="H90" s="92">
        <f>H91</f>
        <v>1797.1</v>
      </c>
      <c r="I90" s="92">
        <f>I91</f>
        <v>1298.3</v>
      </c>
      <c r="J90" s="92">
        <f t="shared" si="0"/>
        <v>72.24417116465418</v>
      </c>
    </row>
    <row r="91" spans="1:10" ht="27" customHeight="1">
      <c r="A91" s="186" t="s">
        <v>233</v>
      </c>
      <c r="B91" s="187"/>
      <c r="C91" s="188"/>
      <c r="D91" s="78" t="s">
        <v>128</v>
      </c>
      <c r="E91" s="78" t="s">
        <v>291</v>
      </c>
      <c r="F91" s="78" t="s">
        <v>289</v>
      </c>
      <c r="G91" s="78" t="s">
        <v>234</v>
      </c>
      <c r="H91" s="92">
        <v>1797.1</v>
      </c>
      <c r="I91" s="92">
        <v>1298.3</v>
      </c>
      <c r="J91" s="92">
        <f t="shared" si="0"/>
        <v>72.24417116465418</v>
      </c>
    </row>
    <row r="92" spans="1:10" ht="15" customHeight="1">
      <c r="A92" s="183" t="s">
        <v>132</v>
      </c>
      <c r="B92" s="183"/>
      <c r="C92" s="183"/>
      <c r="D92" s="78" t="s">
        <v>128</v>
      </c>
      <c r="E92" s="78" t="s">
        <v>131</v>
      </c>
      <c r="F92" s="91"/>
      <c r="G92" s="91"/>
      <c r="H92" s="92">
        <f>H93</f>
        <v>153.9</v>
      </c>
      <c r="I92" s="92">
        <f>I93</f>
        <v>153.9</v>
      </c>
      <c r="J92" s="92">
        <f t="shared" si="0"/>
        <v>100</v>
      </c>
    </row>
    <row r="93" spans="1:10" ht="34.5" customHeight="1">
      <c r="A93" s="183" t="s">
        <v>293</v>
      </c>
      <c r="B93" s="183"/>
      <c r="C93" s="183"/>
      <c r="D93" s="78" t="s">
        <v>128</v>
      </c>
      <c r="E93" s="78" t="s">
        <v>131</v>
      </c>
      <c r="F93" s="78" t="s">
        <v>292</v>
      </c>
      <c r="G93" s="91"/>
      <c r="H93" s="92">
        <f>H94</f>
        <v>153.9</v>
      </c>
      <c r="I93" s="92">
        <f>I94</f>
        <v>153.9</v>
      </c>
      <c r="J93" s="92">
        <f t="shared" si="0"/>
        <v>100</v>
      </c>
    </row>
    <row r="94" spans="1:10" ht="65.25" customHeight="1">
      <c r="A94" s="184" t="s">
        <v>232</v>
      </c>
      <c r="B94" s="184"/>
      <c r="C94" s="185"/>
      <c r="D94" s="78" t="s">
        <v>128</v>
      </c>
      <c r="E94" s="78" t="s">
        <v>131</v>
      </c>
      <c r="F94" s="78" t="s">
        <v>292</v>
      </c>
      <c r="G94" s="78" t="s">
        <v>231</v>
      </c>
      <c r="H94" s="92">
        <v>153.9</v>
      </c>
      <c r="I94" s="92">
        <v>153.9</v>
      </c>
      <c r="J94" s="92">
        <f t="shared" si="0"/>
        <v>100</v>
      </c>
    </row>
    <row r="95" ht="32.25" customHeight="1"/>
    <row r="96" spans="1:10" ht="18.75" customHeight="1">
      <c r="A96" s="192" t="s">
        <v>152</v>
      </c>
      <c r="B96" s="192"/>
      <c r="C96" s="192"/>
      <c r="D96" s="192"/>
      <c r="E96" s="192"/>
      <c r="H96" s="137" t="s">
        <v>153</v>
      </c>
      <c r="I96" s="137"/>
      <c r="J96" s="137"/>
    </row>
  </sheetData>
  <mergeCells count="95">
    <mergeCell ref="A80:C80"/>
    <mergeCell ref="A76:C76"/>
    <mergeCell ref="A66:C66"/>
    <mergeCell ref="A67:C67"/>
    <mergeCell ref="A79:C79"/>
    <mergeCell ref="A69:C69"/>
    <mergeCell ref="A70:C70"/>
    <mergeCell ref="A68:C68"/>
    <mergeCell ref="A71:C71"/>
    <mergeCell ref="A77:C77"/>
    <mergeCell ref="A81:C81"/>
    <mergeCell ref="A75:C75"/>
    <mergeCell ref="A30:C30"/>
    <mergeCell ref="A31:C31"/>
    <mergeCell ref="A32:C32"/>
    <mergeCell ref="A33:C33"/>
    <mergeCell ref="A38:C38"/>
    <mergeCell ref="A39:C39"/>
    <mergeCell ref="A73:C73"/>
    <mergeCell ref="A74:C74"/>
    <mergeCell ref="H96:J96"/>
    <mergeCell ref="A86:C86"/>
    <mergeCell ref="A87:C87"/>
    <mergeCell ref="A88:C88"/>
    <mergeCell ref="A92:C92"/>
    <mergeCell ref="A93:C93"/>
    <mergeCell ref="A91:C91"/>
    <mergeCell ref="F3:J3"/>
    <mergeCell ref="F1:J1"/>
    <mergeCell ref="A37:C37"/>
    <mergeCell ref="A52:C52"/>
    <mergeCell ref="A44:C44"/>
    <mergeCell ref="A45:C45"/>
    <mergeCell ref="A51:C51"/>
    <mergeCell ref="A47:C47"/>
    <mergeCell ref="A48:C48"/>
    <mergeCell ref="A46:C46"/>
    <mergeCell ref="A53:C53"/>
    <mergeCell ref="A56:C56"/>
    <mergeCell ref="A58:C58"/>
    <mergeCell ref="A55:C55"/>
    <mergeCell ref="A54:C54"/>
    <mergeCell ref="A78:C78"/>
    <mergeCell ref="A72:C72"/>
    <mergeCell ref="A61:C61"/>
    <mergeCell ref="A62:C62"/>
    <mergeCell ref="A63:C63"/>
    <mergeCell ref="A65:C65"/>
    <mergeCell ref="A64:C64"/>
    <mergeCell ref="A59:C59"/>
    <mergeCell ref="A57:C57"/>
    <mergeCell ref="A94:C94"/>
    <mergeCell ref="A82:C82"/>
    <mergeCell ref="A83:C83"/>
    <mergeCell ref="A84:C84"/>
    <mergeCell ref="A85:C85"/>
    <mergeCell ref="A89:C89"/>
    <mergeCell ref="A90:C90"/>
    <mergeCell ref="A60:C60"/>
    <mergeCell ref="A49:C49"/>
    <mergeCell ref="A50:C50"/>
    <mergeCell ref="A96:E96"/>
    <mergeCell ref="A34:C34"/>
    <mergeCell ref="A35:C35"/>
    <mergeCell ref="A36:C36"/>
    <mergeCell ref="A40:C40"/>
    <mergeCell ref="A41:C41"/>
    <mergeCell ref="A42:C42"/>
    <mergeCell ref="A43:C43"/>
    <mergeCell ref="A27:C27"/>
    <mergeCell ref="A28:C28"/>
    <mergeCell ref="A15:C15"/>
    <mergeCell ref="A29:C29"/>
    <mergeCell ref="A18:C18"/>
    <mergeCell ref="A19:C19"/>
    <mergeCell ref="A16:C16"/>
    <mergeCell ref="A17:C17"/>
    <mergeCell ref="A20:C20"/>
    <mergeCell ref="A21:C21"/>
    <mergeCell ref="A10:C10"/>
    <mergeCell ref="A11:C11"/>
    <mergeCell ref="A12:C12"/>
    <mergeCell ref="A26:C26"/>
    <mergeCell ref="A13:C13"/>
    <mergeCell ref="A14:C14"/>
    <mergeCell ref="A22:C22"/>
    <mergeCell ref="A23:C23"/>
    <mergeCell ref="A24:C24"/>
    <mergeCell ref="A25:C25"/>
    <mergeCell ref="A5:J5"/>
    <mergeCell ref="A7:C7"/>
    <mergeCell ref="A8:C8"/>
    <mergeCell ref="A9:C9"/>
    <mergeCell ref="E9:G9"/>
    <mergeCell ref="I6:J6"/>
  </mergeCells>
  <printOptions/>
  <pageMargins left="0.75" right="0.25" top="0.55" bottom="0.64" header="0.23" footer="0.1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3" sqref="C3:E3"/>
    </sheetView>
  </sheetViews>
  <sheetFormatPr defaultColWidth="9.00390625" defaultRowHeight="12.75"/>
  <cols>
    <col min="1" max="1" width="13.625" style="0" customWidth="1"/>
    <col min="2" max="2" width="44.00390625" style="0" customWidth="1"/>
    <col min="3" max="3" width="19.375" style="0" customWidth="1"/>
    <col min="4" max="4" width="12.125" style="0" customWidth="1"/>
    <col min="5" max="5" width="11.125" style="0" customWidth="1"/>
  </cols>
  <sheetData>
    <row r="1" spans="3:5" ht="15.75">
      <c r="C1" s="195" t="s">
        <v>176</v>
      </c>
      <c r="D1" s="195"/>
      <c r="E1" s="37"/>
    </row>
    <row r="2" spans="3:5" ht="12" customHeight="1">
      <c r="C2" s="38"/>
      <c r="D2" s="38"/>
      <c r="E2" s="38"/>
    </row>
    <row r="3" spans="3:5" ht="111" customHeight="1">
      <c r="C3" s="152" t="s">
        <v>302</v>
      </c>
      <c r="D3" s="200"/>
      <c r="E3" s="200"/>
    </row>
    <row r="5" spans="1:5" ht="33.75" customHeight="1">
      <c r="A5" s="196" t="s">
        <v>167</v>
      </c>
      <c r="B5" s="197"/>
      <c r="C5" s="197"/>
      <c r="D5" s="197"/>
      <c r="E5" s="197"/>
    </row>
    <row r="6" spans="1:5" ht="18.75" customHeight="1">
      <c r="A6" s="4"/>
      <c r="B6" s="4"/>
      <c r="C6" s="4"/>
      <c r="D6" s="202" t="s">
        <v>200</v>
      </c>
      <c r="E6" s="202"/>
    </row>
    <row r="7" spans="1:5" ht="81.75" customHeight="1">
      <c r="A7" s="6" t="s">
        <v>0</v>
      </c>
      <c r="B7" s="6" t="s">
        <v>48</v>
      </c>
      <c r="C7" s="42" t="s">
        <v>228</v>
      </c>
      <c r="D7" s="6" t="s">
        <v>210</v>
      </c>
      <c r="E7" s="6" t="s">
        <v>134</v>
      </c>
    </row>
    <row r="8" spans="1:5" ht="14.25">
      <c r="A8" s="111">
        <v>100</v>
      </c>
      <c r="B8" s="112" t="s">
        <v>16</v>
      </c>
      <c r="C8" s="21">
        <f>SUM(C9:C14)</f>
        <v>4126</v>
      </c>
      <c r="D8" s="21">
        <f>SUM(D9:D14)</f>
        <v>4105.799999999999</v>
      </c>
      <c r="E8" s="21">
        <f aca="true" t="shared" si="0" ref="E8:E35">D8/C8*100</f>
        <v>99.51042171594763</v>
      </c>
    </row>
    <row r="9" spans="1:5" ht="44.25" customHeight="1">
      <c r="A9" s="113">
        <v>102</v>
      </c>
      <c r="B9" s="110" t="s">
        <v>30</v>
      </c>
      <c r="C9" s="22">
        <v>513.3</v>
      </c>
      <c r="D9" s="22">
        <v>513.3</v>
      </c>
      <c r="E9" s="22">
        <f t="shared" si="0"/>
        <v>100</v>
      </c>
    </row>
    <row r="10" spans="1:5" ht="75">
      <c r="A10" s="114">
        <v>104</v>
      </c>
      <c r="B10" s="115" t="s">
        <v>168</v>
      </c>
      <c r="C10" s="67">
        <v>3103.8</v>
      </c>
      <c r="D10" s="67">
        <v>3088.6</v>
      </c>
      <c r="E10" s="22">
        <f t="shared" si="0"/>
        <v>99.51027772408015</v>
      </c>
    </row>
    <row r="11" spans="1:5" ht="45">
      <c r="A11" s="114">
        <v>106</v>
      </c>
      <c r="B11" s="115" t="s">
        <v>206</v>
      </c>
      <c r="C11" s="67">
        <v>39.9</v>
      </c>
      <c r="D11" s="67">
        <v>39.9</v>
      </c>
      <c r="E11" s="22">
        <f t="shared" si="0"/>
        <v>100</v>
      </c>
    </row>
    <row r="12" spans="1:5" ht="30">
      <c r="A12" s="114">
        <v>107</v>
      </c>
      <c r="B12" s="115" t="s">
        <v>295</v>
      </c>
      <c r="C12" s="67">
        <v>154</v>
      </c>
      <c r="D12" s="67">
        <v>154</v>
      </c>
      <c r="E12" s="22">
        <f t="shared" si="0"/>
        <v>100</v>
      </c>
    </row>
    <row r="13" spans="1:5" ht="15">
      <c r="A13" s="114">
        <v>111</v>
      </c>
      <c r="B13" s="115" t="s">
        <v>160</v>
      </c>
      <c r="C13" s="67">
        <v>5</v>
      </c>
      <c r="D13" s="67">
        <v>0</v>
      </c>
      <c r="E13" s="22">
        <f t="shared" si="0"/>
        <v>0</v>
      </c>
    </row>
    <row r="14" spans="1:5" ht="15">
      <c r="A14" s="116">
        <v>113</v>
      </c>
      <c r="B14" s="115" t="s">
        <v>17</v>
      </c>
      <c r="C14" s="68">
        <v>310</v>
      </c>
      <c r="D14" s="68">
        <v>310</v>
      </c>
      <c r="E14" s="22">
        <f t="shared" si="0"/>
        <v>100</v>
      </c>
    </row>
    <row r="15" spans="1:5" ht="14.25">
      <c r="A15" s="117">
        <v>200</v>
      </c>
      <c r="B15" s="118" t="s">
        <v>169</v>
      </c>
      <c r="C15" s="69">
        <f>SUM(C16)</f>
        <v>195.3</v>
      </c>
      <c r="D15" s="69">
        <f>SUM(D16)</f>
        <v>195.3</v>
      </c>
      <c r="E15" s="69">
        <f>D15/C15*100</f>
        <v>100</v>
      </c>
    </row>
    <row r="16" spans="1:5" ht="15">
      <c r="A16" s="116">
        <v>203</v>
      </c>
      <c r="B16" s="115" t="s">
        <v>164</v>
      </c>
      <c r="C16" s="68">
        <v>195.3</v>
      </c>
      <c r="D16" s="68">
        <v>195.3</v>
      </c>
      <c r="E16" s="22">
        <f>D16/C16*100</f>
        <v>100</v>
      </c>
    </row>
    <row r="17" spans="1:5" ht="28.5">
      <c r="A17" s="117">
        <v>300</v>
      </c>
      <c r="B17" s="118" t="s">
        <v>18</v>
      </c>
      <c r="C17" s="69">
        <f>SUM(C18:C19)</f>
        <v>193.4</v>
      </c>
      <c r="D17" s="69">
        <f>SUM(D18:D19)</f>
        <v>189.70000000000002</v>
      </c>
      <c r="E17" s="21">
        <f t="shared" si="0"/>
        <v>98.08686659772493</v>
      </c>
    </row>
    <row r="18" spans="1:5" ht="45">
      <c r="A18" s="116">
        <v>309</v>
      </c>
      <c r="B18" s="115" t="s">
        <v>170</v>
      </c>
      <c r="C18" s="68">
        <v>177.4</v>
      </c>
      <c r="D18" s="68">
        <v>174.4</v>
      </c>
      <c r="E18" s="22">
        <f t="shared" si="0"/>
        <v>98.30890642615559</v>
      </c>
    </row>
    <row r="19" spans="1:5" ht="45">
      <c r="A19" s="116">
        <v>314</v>
      </c>
      <c r="B19" s="115" t="s">
        <v>57</v>
      </c>
      <c r="C19" s="68">
        <v>16</v>
      </c>
      <c r="D19" s="68">
        <v>15.3</v>
      </c>
      <c r="E19" s="22">
        <f t="shared" si="0"/>
        <v>95.625</v>
      </c>
    </row>
    <row r="20" spans="1:6" ht="14.25">
      <c r="A20" s="117">
        <v>400</v>
      </c>
      <c r="B20" s="118" t="s">
        <v>19</v>
      </c>
      <c r="C20" s="69">
        <f>SUM(C21:C22)</f>
        <v>2370.6</v>
      </c>
      <c r="D20" s="69">
        <f>SUM(D21:D22)</f>
        <v>2063.6</v>
      </c>
      <c r="E20" s="21">
        <f t="shared" si="0"/>
        <v>87.04969206108159</v>
      </c>
      <c r="F20" s="12"/>
    </row>
    <row r="21" spans="1:6" ht="15">
      <c r="A21" s="116">
        <v>409</v>
      </c>
      <c r="B21" s="119" t="s">
        <v>192</v>
      </c>
      <c r="C21" s="68">
        <v>2141.6</v>
      </c>
      <c r="D21" s="68">
        <v>1834.9</v>
      </c>
      <c r="E21" s="22">
        <f t="shared" si="0"/>
        <v>85.67893163989541</v>
      </c>
      <c r="F21" s="12"/>
    </row>
    <row r="22" spans="1:5" ht="18.75" customHeight="1">
      <c r="A22" s="116">
        <v>412</v>
      </c>
      <c r="B22" s="115" t="s">
        <v>20</v>
      </c>
      <c r="C22" s="68">
        <v>229</v>
      </c>
      <c r="D22" s="68">
        <v>228.7</v>
      </c>
      <c r="E22" s="22">
        <f t="shared" si="0"/>
        <v>99.86899563318777</v>
      </c>
    </row>
    <row r="23" spans="1:6" ht="14.25">
      <c r="A23" s="117">
        <v>500</v>
      </c>
      <c r="B23" s="118" t="s">
        <v>21</v>
      </c>
      <c r="C23" s="69">
        <f>SUM(C24:C25)</f>
        <v>1471.6</v>
      </c>
      <c r="D23" s="69">
        <f>SUM(D24:D25)</f>
        <v>1465.6</v>
      </c>
      <c r="E23" s="21">
        <f t="shared" si="0"/>
        <v>99.59228051100843</v>
      </c>
      <c r="F23" s="12"/>
    </row>
    <row r="24" spans="1:5" ht="15">
      <c r="A24" s="116">
        <v>502</v>
      </c>
      <c r="B24" s="115" t="s">
        <v>22</v>
      </c>
      <c r="C24" s="68">
        <v>732.6</v>
      </c>
      <c r="D24" s="68">
        <v>728.3</v>
      </c>
      <c r="E24" s="22">
        <f t="shared" si="0"/>
        <v>99.41304941304941</v>
      </c>
    </row>
    <row r="25" spans="1:5" ht="15">
      <c r="A25" s="116">
        <v>503</v>
      </c>
      <c r="B25" s="115" t="s">
        <v>23</v>
      </c>
      <c r="C25" s="68">
        <v>739</v>
      </c>
      <c r="D25" s="68">
        <v>737.3</v>
      </c>
      <c r="E25" s="22">
        <f t="shared" si="0"/>
        <v>99.76995940460081</v>
      </c>
    </row>
    <row r="26" spans="1:5" ht="14.25">
      <c r="A26" s="117">
        <v>700</v>
      </c>
      <c r="B26" s="118" t="s">
        <v>24</v>
      </c>
      <c r="C26" s="69">
        <f>C27</f>
        <v>46</v>
      </c>
      <c r="D26" s="69">
        <f>D27</f>
        <v>45.7</v>
      </c>
      <c r="E26" s="21">
        <f t="shared" si="0"/>
        <v>99.34782608695653</v>
      </c>
    </row>
    <row r="27" spans="1:5" ht="15">
      <c r="A27" s="116">
        <v>707</v>
      </c>
      <c r="B27" s="115" t="s">
        <v>25</v>
      </c>
      <c r="C27" s="68">
        <v>46</v>
      </c>
      <c r="D27" s="68">
        <v>45.7</v>
      </c>
      <c r="E27" s="22">
        <f t="shared" si="0"/>
        <v>99.34782608695653</v>
      </c>
    </row>
    <row r="28" spans="1:5" ht="14.25">
      <c r="A28" s="117">
        <v>800</v>
      </c>
      <c r="B28" s="118" t="s">
        <v>136</v>
      </c>
      <c r="C28" s="69">
        <f>SUM(C29:C29)</f>
        <v>3152.4</v>
      </c>
      <c r="D28" s="69">
        <f>SUM(D29:D29)</f>
        <v>2700.7</v>
      </c>
      <c r="E28" s="21">
        <f t="shared" si="0"/>
        <v>85.67123461489658</v>
      </c>
    </row>
    <row r="29" spans="1:5" ht="15">
      <c r="A29" s="116">
        <v>801</v>
      </c>
      <c r="B29" s="115" t="s">
        <v>26</v>
      </c>
      <c r="C29" s="68">
        <v>3152.4</v>
      </c>
      <c r="D29" s="68">
        <v>2700.7</v>
      </c>
      <c r="E29" s="22">
        <f t="shared" si="0"/>
        <v>85.67123461489658</v>
      </c>
    </row>
    <row r="30" spans="1:5" ht="14.25">
      <c r="A30" s="117">
        <v>1000</v>
      </c>
      <c r="B30" s="118" t="s">
        <v>28</v>
      </c>
      <c r="C30" s="69">
        <f>C31</f>
        <v>81.8</v>
      </c>
      <c r="D30" s="69">
        <f>D31</f>
        <v>81.8</v>
      </c>
      <c r="E30" s="21">
        <f t="shared" si="0"/>
        <v>100</v>
      </c>
    </row>
    <row r="31" spans="1:5" ht="15">
      <c r="A31" s="116">
        <v>1001</v>
      </c>
      <c r="B31" s="115" t="s">
        <v>171</v>
      </c>
      <c r="C31" s="68">
        <v>81.8</v>
      </c>
      <c r="D31" s="68">
        <v>81.8</v>
      </c>
      <c r="E31" s="22">
        <f t="shared" si="0"/>
        <v>100</v>
      </c>
    </row>
    <row r="32" spans="1:5" ht="14.25">
      <c r="A32" s="117">
        <v>1100</v>
      </c>
      <c r="B32" s="118" t="s">
        <v>27</v>
      </c>
      <c r="C32" s="69">
        <f>C34+C33</f>
        <v>1951</v>
      </c>
      <c r="D32" s="69">
        <f>D34+D33</f>
        <v>1452.2</v>
      </c>
      <c r="E32" s="21">
        <f>D32/C32*100</f>
        <v>74.43362378267555</v>
      </c>
    </row>
    <row r="33" spans="1:5" ht="15">
      <c r="A33" s="116">
        <v>1101</v>
      </c>
      <c r="B33" s="115" t="s">
        <v>296</v>
      </c>
      <c r="C33" s="68">
        <v>1797.1</v>
      </c>
      <c r="D33" s="68">
        <v>1298.3</v>
      </c>
      <c r="E33" s="22">
        <f>D33/C33*100</f>
        <v>72.24417116465418</v>
      </c>
    </row>
    <row r="34" spans="1:5" ht="15">
      <c r="A34" s="116">
        <v>1102</v>
      </c>
      <c r="B34" s="115" t="s">
        <v>135</v>
      </c>
      <c r="C34" s="68">
        <v>153.9</v>
      </c>
      <c r="D34" s="68">
        <v>153.9</v>
      </c>
      <c r="E34" s="22">
        <f>D34/C34*100</f>
        <v>100</v>
      </c>
    </row>
    <row r="35" spans="1:5" ht="14.25">
      <c r="A35" s="198" t="s">
        <v>54</v>
      </c>
      <c r="B35" s="199"/>
      <c r="C35" s="69">
        <f>C8+C15+C17+C20+C23+C26+C28+C32+C30</f>
        <v>13588.099999999999</v>
      </c>
      <c r="D35" s="69">
        <f>D8+D15+D17+D20+D23+D26+D28+D32+D30</f>
        <v>12300.4</v>
      </c>
      <c r="E35" s="21">
        <f t="shared" si="0"/>
        <v>90.52332555692114</v>
      </c>
    </row>
    <row r="37" spans="1:5" ht="24.75" customHeight="1">
      <c r="A37" s="167" t="s">
        <v>152</v>
      </c>
      <c r="B37" s="167"/>
      <c r="C37" s="77"/>
      <c r="D37" s="201" t="s">
        <v>153</v>
      </c>
      <c r="E37" s="201"/>
    </row>
  </sheetData>
  <mergeCells count="7">
    <mergeCell ref="A37:B37"/>
    <mergeCell ref="C1:D1"/>
    <mergeCell ref="A5:E5"/>
    <mergeCell ref="A35:B35"/>
    <mergeCell ref="C3:E3"/>
    <mergeCell ref="D37:E37"/>
    <mergeCell ref="D6:E6"/>
  </mergeCells>
  <printOptions/>
  <pageMargins left="0.28" right="0.25" top="0.44" bottom="0.61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6"/>
  <sheetViews>
    <sheetView view="pageBreakPreview" zoomScaleSheetLayoutView="100" workbookViewId="0" topLeftCell="A1">
      <selection activeCell="C4" sqref="C4:E4"/>
    </sheetView>
  </sheetViews>
  <sheetFormatPr defaultColWidth="9.00390625" defaultRowHeight="12.75"/>
  <cols>
    <col min="1" max="1" width="27.125" style="0" customWidth="1"/>
    <col min="2" max="2" width="34.125" style="0" customWidth="1"/>
    <col min="3" max="3" width="20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195" t="s">
        <v>175</v>
      </c>
      <c r="D2" s="195"/>
      <c r="E2" s="37"/>
    </row>
    <row r="3" spans="3:5" ht="10.5" customHeight="1">
      <c r="C3" s="38"/>
      <c r="D3" s="38"/>
      <c r="E3" s="38"/>
    </row>
    <row r="4" spans="2:6" ht="141" customHeight="1">
      <c r="B4" s="1"/>
      <c r="C4" s="171" t="s">
        <v>302</v>
      </c>
      <c r="D4" s="171"/>
      <c r="E4" s="171"/>
      <c r="F4" s="1"/>
    </row>
    <row r="6" spans="1:5" ht="30.75" customHeight="1">
      <c r="A6" s="196" t="s">
        <v>172</v>
      </c>
      <c r="B6" s="211"/>
      <c r="C6" s="211"/>
      <c r="D6" s="211"/>
      <c r="E6" s="211"/>
    </row>
    <row r="7" spans="1:5" ht="24.75" customHeight="1" thickBot="1">
      <c r="A7" s="4"/>
      <c r="B7" s="4"/>
      <c r="C7" s="4"/>
      <c r="D7" s="212" t="s">
        <v>200</v>
      </c>
      <c r="E7" s="212"/>
    </row>
    <row r="8" spans="1:5" ht="78" customHeight="1">
      <c r="A8" s="14" t="s">
        <v>52</v>
      </c>
      <c r="B8" s="14" t="s">
        <v>55</v>
      </c>
      <c r="C8" s="120" t="s">
        <v>297</v>
      </c>
      <c r="D8" s="203" t="s">
        <v>210</v>
      </c>
      <c r="E8" s="204"/>
    </row>
    <row r="9" spans="1:5" ht="13.5">
      <c r="A9" s="213" t="s">
        <v>141</v>
      </c>
      <c r="B9" s="214"/>
      <c r="C9" s="214"/>
      <c r="D9" s="214"/>
      <c r="E9" s="134"/>
    </row>
    <row r="10" spans="1:5" ht="47.25">
      <c r="A10" s="14"/>
      <c r="B10" s="29" t="s">
        <v>58</v>
      </c>
      <c r="C10" s="31">
        <f>C12</f>
        <v>664.7000000000007</v>
      </c>
      <c r="D10" s="207">
        <f>D12</f>
        <v>-883.1</v>
      </c>
      <c r="E10" s="208"/>
    </row>
    <row r="11" spans="1:5" ht="15.75">
      <c r="A11" s="14"/>
      <c r="B11" s="28"/>
      <c r="C11" s="32"/>
      <c r="D11" s="209"/>
      <c r="E11" s="210"/>
    </row>
    <row r="12" spans="1:5" s="12" customFormat="1" ht="47.25">
      <c r="A12" s="30" t="s">
        <v>31</v>
      </c>
      <c r="B12" s="36" t="s">
        <v>59</v>
      </c>
      <c r="C12" s="33">
        <f>C14+C19</f>
        <v>664.7000000000007</v>
      </c>
      <c r="D12" s="215">
        <v>-883.1</v>
      </c>
      <c r="E12" s="216"/>
    </row>
    <row r="13" spans="1:5" ht="18.75">
      <c r="A13" s="16"/>
      <c r="B13" s="15"/>
      <c r="C13" s="34"/>
      <c r="D13" s="217"/>
      <c r="E13" s="218"/>
    </row>
    <row r="14" spans="1:5" ht="31.5">
      <c r="A14" s="16" t="s">
        <v>32</v>
      </c>
      <c r="B14" s="27" t="s">
        <v>33</v>
      </c>
      <c r="C14" s="35">
        <v>-12929.5</v>
      </c>
      <c r="D14" s="205">
        <v>-14697</v>
      </c>
      <c r="E14" s="206"/>
    </row>
    <row r="15" spans="1:5" ht="31.5">
      <c r="A15" s="16" t="s">
        <v>34</v>
      </c>
      <c r="B15" s="27" t="s">
        <v>35</v>
      </c>
      <c r="C15" s="35">
        <f aca="true" t="shared" si="0" ref="C15:D17">C14</f>
        <v>-12929.5</v>
      </c>
      <c r="D15" s="205">
        <f t="shared" si="0"/>
        <v>-14697</v>
      </c>
      <c r="E15" s="206"/>
    </row>
    <row r="16" spans="1:5" ht="31.5">
      <c r="A16" s="16" t="s">
        <v>36</v>
      </c>
      <c r="B16" s="27" t="s">
        <v>37</v>
      </c>
      <c r="C16" s="35">
        <f t="shared" si="0"/>
        <v>-12929.5</v>
      </c>
      <c r="D16" s="205">
        <f t="shared" si="0"/>
        <v>-14697</v>
      </c>
      <c r="E16" s="206"/>
    </row>
    <row r="17" spans="1:5" ht="47.25">
      <c r="A17" s="16" t="s">
        <v>38</v>
      </c>
      <c r="B17" s="27" t="s">
        <v>39</v>
      </c>
      <c r="C17" s="35">
        <f t="shared" si="0"/>
        <v>-12929.5</v>
      </c>
      <c r="D17" s="205">
        <f t="shared" si="0"/>
        <v>-14697</v>
      </c>
      <c r="E17" s="206"/>
    </row>
    <row r="18" spans="1:5" ht="18.75">
      <c r="A18" s="16"/>
      <c r="B18" s="15"/>
      <c r="C18" s="34"/>
      <c r="D18" s="219"/>
      <c r="E18" s="220"/>
    </row>
    <row r="19" spans="1:5" ht="31.5">
      <c r="A19" s="16" t="s">
        <v>40</v>
      </c>
      <c r="B19" s="27" t="s">
        <v>41</v>
      </c>
      <c r="C19" s="35">
        <v>13594.2</v>
      </c>
      <c r="D19" s="205">
        <v>13813.8</v>
      </c>
      <c r="E19" s="206"/>
    </row>
    <row r="20" spans="1:5" ht="31.5">
      <c r="A20" s="16" t="s">
        <v>42</v>
      </c>
      <c r="B20" s="27" t="s">
        <v>43</v>
      </c>
      <c r="C20" s="35">
        <f aca="true" t="shared" si="1" ref="C20:D22">C19</f>
        <v>13594.2</v>
      </c>
      <c r="D20" s="205">
        <f t="shared" si="1"/>
        <v>13813.8</v>
      </c>
      <c r="E20" s="206"/>
    </row>
    <row r="21" spans="1:5" ht="31.5">
      <c r="A21" s="16" t="s">
        <v>44</v>
      </c>
      <c r="B21" s="27" t="s">
        <v>45</v>
      </c>
      <c r="C21" s="35">
        <f t="shared" si="1"/>
        <v>13594.2</v>
      </c>
      <c r="D21" s="205">
        <f t="shared" si="1"/>
        <v>13813.8</v>
      </c>
      <c r="E21" s="206"/>
    </row>
    <row r="22" spans="1:5" ht="47.25">
      <c r="A22" s="16" t="s">
        <v>49</v>
      </c>
      <c r="B22" s="27" t="s">
        <v>46</v>
      </c>
      <c r="C22" s="35">
        <f t="shared" si="1"/>
        <v>13594.2</v>
      </c>
      <c r="D22" s="205">
        <f t="shared" si="1"/>
        <v>13813.8</v>
      </c>
      <c r="E22" s="206"/>
    </row>
    <row r="23" spans="1:4" ht="15.75">
      <c r="A23" s="13"/>
      <c r="C23" s="221"/>
      <c r="D23" s="221"/>
    </row>
    <row r="24" ht="12" customHeight="1"/>
    <row r="25" ht="12.75" hidden="1"/>
    <row r="26" spans="1:5" ht="18.75">
      <c r="A26" s="167" t="s">
        <v>152</v>
      </c>
      <c r="B26" s="167"/>
      <c r="C26" s="2"/>
      <c r="D26" s="201" t="s">
        <v>153</v>
      </c>
      <c r="E26" s="201"/>
    </row>
  </sheetData>
  <mergeCells count="22">
    <mergeCell ref="A26:B26"/>
    <mergeCell ref="D26:E26"/>
    <mergeCell ref="C23:D23"/>
    <mergeCell ref="D19:E19"/>
    <mergeCell ref="D22:E22"/>
    <mergeCell ref="D20:E20"/>
    <mergeCell ref="D14:E14"/>
    <mergeCell ref="D15:E15"/>
    <mergeCell ref="D21:E21"/>
    <mergeCell ref="D16:E16"/>
    <mergeCell ref="D18:E18"/>
    <mergeCell ref="C2:D2"/>
    <mergeCell ref="A6:E6"/>
    <mergeCell ref="C4:E4"/>
    <mergeCell ref="D7:E7"/>
    <mergeCell ref="D8:E8"/>
    <mergeCell ref="D17:E17"/>
    <mergeCell ref="D10:E10"/>
    <mergeCell ref="D11:E11"/>
    <mergeCell ref="A9:E9"/>
    <mergeCell ref="D12:E12"/>
    <mergeCell ref="D13:E13"/>
  </mergeCells>
  <printOptions/>
  <pageMargins left="0.31" right="0.23" top="0.38" bottom="0.26" header="0.17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8" sqref="B8"/>
    </sheetView>
  </sheetViews>
  <sheetFormatPr defaultColWidth="9.00390625" defaultRowHeight="12.75"/>
  <cols>
    <col min="1" max="1" width="10.125" style="0" customWidth="1"/>
    <col min="2" max="2" width="47.375" style="0" customWidth="1"/>
    <col min="3" max="3" width="17.375" style="0" customWidth="1"/>
    <col min="4" max="4" width="12.75390625" style="0" customWidth="1"/>
    <col min="5" max="5" width="9.75390625" style="0" customWidth="1"/>
  </cols>
  <sheetData>
    <row r="1" spans="3:5" ht="15.75">
      <c r="C1" s="133" t="s">
        <v>174</v>
      </c>
      <c r="D1" s="133"/>
      <c r="E1" s="37"/>
    </row>
    <row r="2" spans="3:5" ht="15">
      <c r="C2" s="38"/>
      <c r="D2" s="38"/>
      <c r="E2" s="38"/>
    </row>
    <row r="3" spans="3:5" ht="123.75" customHeight="1">
      <c r="C3" s="152" t="s">
        <v>302</v>
      </c>
      <c r="D3" s="200"/>
      <c r="E3" s="200"/>
    </row>
    <row r="5" spans="1:5" ht="45.75" customHeight="1">
      <c r="A5" s="196" t="s">
        <v>298</v>
      </c>
      <c r="B5" s="197"/>
      <c r="C5" s="197"/>
      <c r="D5" s="197"/>
      <c r="E5" s="197"/>
    </row>
    <row r="6" spans="1:5" ht="24" customHeight="1">
      <c r="A6" s="107"/>
      <c r="B6" s="108"/>
      <c r="C6" s="108"/>
      <c r="D6" s="108"/>
      <c r="E6" s="108"/>
    </row>
    <row r="7" spans="1:5" ht="23.25" customHeight="1">
      <c r="A7" s="4"/>
      <c r="B7" s="4"/>
      <c r="C7" s="4"/>
      <c r="D7" s="202" t="s">
        <v>200</v>
      </c>
      <c r="E7" s="202"/>
    </row>
    <row r="8" spans="1:5" ht="93" customHeight="1">
      <c r="A8" s="60" t="s">
        <v>52</v>
      </c>
      <c r="B8" s="60" t="s">
        <v>197</v>
      </c>
      <c r="C8" s="121" t="s">
        <v>294</v>
      </c>
      <c r="D8" s="122" t="s">
        <v>210</v>
      </c>
      <c r="E8" s="60" t="s">
        <v>198</v>
      </c>
    </row>
    <row r="9" spans="1:5" ht="62.25" customHeight="1">
      <c r="A9" s="100" t="s">
        <v>299</v>
      </c>
      <c r="B9" s="25" t="s">
        <v>284</v>
      </c>
      <c r="C9" s="123">
        <v>86</v>
      </c>
      <c r="D9" s="123">
        <v>84</v>
      </c>
      <c r="E9" s="101">
        <f>D9/C9*100</f>
        <v>97.67441860465115</v>
      </c>
    </row>
    <row r="10" spans="1:5" ht="25.5" customHeight="1">
      <c r="A10" s="222" t="s">
        <v>199</v>
      </c>
      <c r="B10" s="223"/>
      <c r="C10" s="70">
        <f>SUM(C9:C9)</f>
        <v>86</v>
      </c>
      <c r="D10" s="70">
        <f>SUM(D9:D9)</f>
        <v>84</v>
      </c>
      <c r="E10" s="102">
        <f>D10/C10*100</f>
        <v>97.67441860465115</v>
      </c>
    </row>
    <row r="11" spans="1:5" ht="14.25">
      <c r="A11" s="97"/>
      <c r="B11" s="97"/>
      <c r="C11" s="98"/>
      <c r="D11" s="98"/>
      <c r="E11" s="99"/>
    </row>
    <row r="13" spans="1:5" ht="18.75">
      <c r="A13" s="167" t="s">
        <v>152</v>
      </c>
      <c r="B13" s="167"/>
      <c r="C13" s="77"/>
      <c r="D13" s="201" t="s">
        <v>153</v>
      </c>
      <c r="E13" s="201"/>
    </row>
  </sheetData>
  <mergeCells count="7">
    <mergeCell ref="A13:B13"/>
    <mergeCell ref="D13:E13"/>
    <mergeCell ref="D7:E7"/>
    <mergeCell ref="C1:D1"/>
    <mergeCell ref="C3:E3"/>
    <mergeCell ref="A5:E5"/>
    <mergeCell ref="A10:B10"/>
  </mergeCells>
  <printOptions/>
  <pageMargins left="0.75" right="0.17" top="0.32" bottom="0.33" header="0.25" footer="0.17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6" sqref="A6:D6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1.75390625" style="0" customWidth="1"/>
    <col min="5" max="5" width="14.75390625" style="0" customWidth="1"/>
  </cols>
  <sheetData>
    <row r="1" spans="3:5" ht="23.25" customHeight="1">
      <c r="C1" s="133" t="s">
        <v>196</v>
      </c>
      <c r="D1" s="133"/>
      <c r="E1" s="2"/>
    </row>
    <row r="2" ht="10.5" customHeight="1"/>
    <row r="3" spans="2:5" ht="126" customHeight="1">
      <c r="B3" s="1"/>
      <c r="C3" s="152" t="s">
        <v>304</v>
      </c>
      <c r="D3" s="152"/>
      <c r="E3" s="17"/>
    </row>
    <row r="4" spans="3:5" ht="21.75" customHeight="1">
      <c r="C4" s="1"/>
      <c r="D4" s="1"/>
      <c r="E4" s="1"/>
    </row>
    <row r="5" ht="6.75" customHeight="1"/>
    <row r="6" spans="1:5" ht="41.25" customHeight="1">
      <c r="A6" s="225" t="s">
        <v>201</v>
      </c>
      <c r="B6" s="226"/>
      <c r="C6" s="226"/>
      <c r="D6" s="226"/>
      <c r="E6" s="18"/>
    </row>
    <row r="7" spans="1:5" ht="29.25" customHeight="1">
      <c r="A7" s="103"/>
      <c r="B7" s="103"/>
      <c r="C7" s="40"/>
      <c r="D7" s="104" t="s">
        <v>200</v>
      </c>
      <c r="E7" s="1"/>
    </row>
    <row r="8" spans="1:5" ht="31.5">
      <c r="A8" s="25" t="s">
        <v>95</v>
      </c>
      <c r="B8" s="25" t="s">
        <v>96</v>
      </c>
      <c r="C8" s="25" t="s">
        <v>301</v>
      </c>
      <c r="D8" s="25" t="s">
        <v>300</v>
      </c>
      <c r="E8" s="4"/>
    </row>
    <row r="9" spans="1:5" ht="42" customHeight="1">
      <c r="A9" s="39" t="s">
        <v>194</v>
      </c>
      <c r="B9" s="39" t="s">
        <v>53</v>
      </c>
      <c r="C9" s="26">
        <v>5</v>
      </c>
      <c r="D9" s="26">
        <v>0</v>
      </c>
      <c r="E9" s="40"/>
    </row>
    <row r="10" spans="1:5" ht="15" customHeight="1">
      <c r="A10" s="39" t="s">
        <v>97</v>
      </c>
      <c r="B10" s="25"/>
      <c r="C10" s="26">
        <f>SUM(C9)</f>
        <v>5</v>
      </c>
      <c r="D10" s="26">
        <f>SUM(D9)</f>
        <v>0</v>
      </c>
      <c r="E10" s="40"/>
    </row>
    <row r="11" spans="1:5" ht="15" customHeight="1">
      <c r="A11" s="93"/>
      <c r="B11" s="4"/>
      <c r="C11" s="94"/>
      <c r="D11" s="94"/>
      <c r="E11" s="40"/>
    </row>
    <row r="12" spans="1:5" ht="15" customHeight="1">
      <c r="A12" s="93"/>
      <c r="B12" s="4"/>
      <c r="D12" s="1"/>
      <c r="E12" s="40"/>
    </row>
    <row r="13" spans="1:5" ht="30" customHeight="1">
      <c r="A13" s="167" t="s">
        <v>152</v>
      </c>
      <c r="B13" s="167"/>
      <c r="D13" s="2" t="s">
        <v>153</v>
      </c>
      <c r="E13" s="40"/>
    </row>
    <row r="14" spans="1:5" ht="12.75">
      <c r="A14" s="221"/>
      <c r="B14" s="221"/>
      <c r="D14" s="1"/>
      <c r="E14" s="1"/>
    </row>
    <row r="15" spans="1:5" ht="15.75">
      <c r="A15" s="224"/>
      <c r="B15" s="224"/>
      <c r="D15" s="37"/>
      <c r="E15" s="37"/>
    </row>
    <row r="16" spans="1:5" ht="18" customHeight="1">
      <c r="A16" s="224"/>
      <c r="B16" s="224"/>
      <c r="D16" s="37"/>
      <c r="E16" s="37"/>
    </row>
    <row r="21" ht="12.75" customHeight="1"/>
  </sheetData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2015-05-29T06:02:52Z</cp:lastPrinted>
  <dcterms:created xsi:type="dcterms:W3CDTF">2008-06-16T09:18:54Z</dcterms:created>
  <dcterms:modified xsi:type="dcterms:W3CDTF">2015-05-29T06:03:16Z</dcterms:modified>
  <cp:category/>
  <cp:version/>
  <cp:contentType/>
  <cp:contentStatus/>
</cp:coreProperties>
</file>