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прил 1" sheetId="1" r:id="rId1"/>
    <sheet name="прил 3" sheetId="2" r:id="rId2"/>
    <sheet name="прил 4 " sheetId="3" r:id="rId3"/>
    <sheet name="прил 5" sheetId="4" r:id="rId4"/>
    <sheet name="прил 2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<sst xmlns="http://schemas.openxmlformats.org/spreadsheetml/2006/main" count="585" uniqueCount="301">
  <si>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</si>
  <si>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</si>
  <si>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</si>
  <si>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</si>
  <si>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</si>
  <si>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</si>
  <si>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</si>
  <si>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</si>
  <si>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</si>
  <si>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</si>
  <si>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</si>
  <si>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</si>
  <si>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1 06 06023 10 0000 110</t>
  </si>
  <si>
    <t>1 11 05010 10 0021 120</t>
  </si>
  <si>
    <t>1 11 05010 10 0023 120</t>
  </si>
  <si>
    <t>1 11 05010 10 0024 120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</si>
  <si>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</si>
  <si>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</si>
  <si>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</si>
  <si>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</si>
  <si>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</si>
  <si>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</si>
  <si>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</si>
  <si>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О100</t>
  </si>
  <si>
    <t>Общегосударственные вопросы</t>
  </si>
  <si>
    <t>О102</t>
  </si>
  <si>
    <t>О104</t>
  </si>
  <si>
    <t>О300</t>
  </si>
  <si>
    <t>О309</t>
  </si>
  <si>
    <t>О400</t>
  </si>
  <si>
    <t>О412</t>
  </si>
  <si>
    <t>О500</t>
  </si>
  <si>
    <t>О502</t>
  </si>
  <si>
    <t>О503</t>
  </si>
  <si>
    <t>О700</t>
  </si>
  <si>
    <t>О707</t>
  </si>
  <si>
    <t>О800</t>
  </si>
  <si>
    <t>О801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</si>
  <si>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</si>
  <si>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</si>
  <si>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</si>
  <si>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</si>
  <si>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</si>
  <si>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</si>
  <si>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</si>
  <si>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</si>
  <si>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</si>
  <si>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</si>
  <si>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</si>
  <si>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</si>
  <si>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</si>
  <si>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</si>
  <si>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</si>
  <si>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</si>
  <si>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</si>
  <si>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</si>
  <si>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</si>
  <si>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</si>
  <si>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</si>
  <si>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</si>
  <si>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</si>
  <si>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</si>
  <si>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</si>
  <si>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</si>
  <si>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</si>
  <si>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</si>
  <si>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</si>
  <si>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</si>
  <si>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</si>
  <si>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Транспортный налог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</si>
  <si>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</si>
  <si>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Наименование расходов</t>
  </si>
  <si>
    <t>992 01 05 02 01 10 0000 610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</si>
  <si>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</si>
  <si>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</si>
  <si>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 xml:space="preserve">Код </t>
  </si>
  <si>
    <t>Прочие расходы</t>
  </si>
  <si>
    <t>тыс. рублей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</si>
  <si>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</si>
  <si>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</si>
  <si>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</si>
  <si>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1 14 06014 10 0000 430</t>
  </si>
  <si>
    <t>Другие вопросы в области национальной безопасности и правоохранительной деятельности</t>
  </si>
  <si>
    <t>О314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</si>
  <si>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</si>
  <si>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</si>
  <si>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</si>
  <si>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109 04050 10 0000 110</t>
  </si>
  <si>
    <t>Земельный налог (по обязательствам,возникшим до 1 января 2006 года), мобилизуемый на территории поселений)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</si>
  <si>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</si>
  <si>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</si>
  <si>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</si>
  <si>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</si>
  <si>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</si>
  <si>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</si>
  <si>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</si>
  <si>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</si>
  <si>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</si>
  <si>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</si>
  <si>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</si>
  <si>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</si>
  <si>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</si>
  <si>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</si>
  <si>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0020100</t>
  </si>
  <si>
    <t>012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</si>
  <si>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</si>
  <si>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</si>
  <si>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</si>
  <si>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</si>
  <si>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Образование и организация деятельности административных комиссий</t>
  </si>
  <si>
    <t>0029500</t>
  </si>
  <si>
    <t>013</t>
  </si>
  <si>
    <t>ДРУГИЕ ОБЩЕГОСУДАРСТВЕННЫЕ ВОПРОСЫ</t>
  </si>
  <si>
    <t>7950201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</si>
  <si>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</si>
  <si>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</si>
  <si>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</si>
  <si>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</si>
  <si>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</si>
  <si>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</si>
  <si>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</si>
  <si>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</si>
  <si>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ДРУГИЕ ВОПРОСЫ В ОБЛАСТИ НАЦИОНАЛЬНОЙ ЭКОНОМИКИ</t>
  </si>
  <si>
    <t>0412</t>
  </si>
  <si>
    <t>КОММУНАЛЬНОЕ ХОЗЯЙСТВО</t>
  </si>
  <si>
    <t>0502</t>
  </si>
  <si>
    <t>Бюджетные инвестиции</t>
  </si>
  <si>
    <t>003</t>
  </si>
  <si>
    <t>Мероприятия в области коммунального хозяйства</t>
  </si>
  <si>
    <t>8510500</t>
  </si>
  <si>
    <t>БЛАГОУСТРОЙСТВО</t>
  </si>
  <si>
    <t>0503</t>
  </si>
  <si>
    <t>Уличное 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</si>
  <si>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</si>
  <si>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</si>
  <si>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</si>
  <si>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сельских поселений</t>
  </si>
  <si>
    <t>6000500</t>
  </si>
  <si>
    <t>МОЛОДЕЖНАЯ ПОЛИТИКА И ОЗДОРОВЛЕНИЕ ДЕТЕЙ</t>
  </si>
  <si>
    <t>0707</t>
  </si>
  <si>
    <t>Проведение мероприятий для детей и молодежи</t>
  </si>
  <si>
    <t>4310100</t>
  </si>
  <si>
    <t>КУЛЬТУРА</t>
  </si>
  <si>
    <t>0801</t>
  </si>
  <si>
    <t>Комплектование книжных фондов библиотек муниципальных образований</t>
  </si>
  <si>
    <t>Другие мероприятия в области культуры, кинематографии, средств массовой информации</t>
  </si>
  <si>
    <t>4501200</t>
  </si>
  <si>
    <t>7950225</t>
  </si>
  <si>
    <t>5129700</t>
  </si>
  <si>
    <t>Социальные выплаты</t>
  </si>
  <si>
    <t>005</t>
  </si>
  <si>
    <t>017</t>
  </si>
  <si>
    <t>Раздел</t>
  </si>
  <si>
    <t>Направлено на мероприятия</t>
  </si>
  <si>
    <t>ВСЕГО:</t>
  </si>
  <si>
    <t xml:space="preserve">            ПРИЛОЖЕНИЕ 4</t>
  </si>
  <si>
    <t xml:space="preserve">           ПРИЛОЖЕНИЕ  5</t>
  </si>
  <si>
    <t xml:space="preserve">               ПРИЛОЖЕНИЕ 6</t>
  </si>
  <si>
    <t xml:space="preserve">              ПРИЛОЖЕНИЕ  1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</si>
  <si>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</si>
  <si>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</si>
  <si>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</si>
  <si>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</si>
  <si>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</si>
  <si>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</si>
  <si>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1 01 02000 00 0000 000</t>
  </si>
  <si>
    <t xml:space="preserve">НДФЛ c доходов, облагаемых по налоговой ставке, установленной пунктом 1 статьи 224 Налогового кодекса РФ, за искл.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</si>
  <si>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1 01 02021 01 0000 110</t>
  </si>
  <si>
    <t xml:space="preserve">НДФЛ c доходов, облагаемых по налоговой ставке, установленной пунктом 1 статьи 224 Налогового кодекса РФ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</si>
  <si>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1 01 02022 01 0000 110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</si>
  <si>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</si>
  <si>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</si>
  <si>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</si>
  <si>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</si>
  <si>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</si>
  <si>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</si>
  <si>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1 06 04000 00 0000 110</t>
  </si>
  <si>
    <t>1 06 06013 00 0000 110</t>
  </si>
  <si>
    <t>Задолженность и перерасчеты по отмененным налогам, сборам и иным обязательным платежам</t>
  </si>
  <si>
    <t>1 09 00000 00 0000 000</t>
  </si>
  <si>
    <t>ДЕПАРТАМЕНТ ИМУЩЕСТВЕННЫХ ОТНОШЕНИЙ КРАСНОДАРСКОГО КРАЯ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</si>
  <si>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</si>
  <si>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</si>
  <si>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</si>
  <si>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</si>
  <si>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 xml:space="preserve"> Доходы, получаемые в виде арендной платы за земельные участки сельскохозяйственного назначения,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</si>
  <si>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сельских населенных пунктов,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</t>
  </si>
  <si>
    <t>Доходы от продажи материальных и нематериальных активов</t>
  </si>
  <si>
    <t>1 14 00000 00 0000 000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</si>
  <si>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автономных учреждений)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</si>
  <si>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</si>
  <si>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</si>
  <si>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</si>
  <si>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</si>
  <si>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</si>
  <si>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</si>
  <si>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</si>
  <si>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2 02 04000 00 0000 151</t>
  </si>
  <si>
    <t>2 02 04025 10 0000 151</t>
  </si>
  <si>
    <t>Безвозмездные поступления от других бюджето бюджетной системы РФ</t>
  </si>
  <si>
    <t>Ведомство</t>
  </si>
  <si>
    <t>992</t>
  </si>
  <si>
    <t>5</t>
  </si>
  <si>
    <t>0113</t>
  </si>
  <si>
    <t>3020000</t>
  </si>
  <si>
    <t>Поисковые и аварийно-спасательные учреждения</t>
  </si>
  <si>
    <t>5243400</t>
  </si>
  <si>
    <t>7950222</t>
  </si>
  <si>
    <t>7950243</t>
  </si>
  <si>
    <t>4400200</t>
  </si>
  <si>
    <t>025</t>
  </si>
  <si>
    <t>Субсидии бюджетным учреждениям на выполнение муниципальных заданий</t>
  </si>
  <si>
    <t>031</t>
  </si>
  <si>
    <t>Субсидии бюджетным учреждениям на иные цели</t>
  </si>
  <si>
    <t>4409901</t>
  </si>
  <si>
    <t>Выполнение муниципального задания, в том числе содержание имущества</t>
  </si>
  <si>
    <t>4429901</t>
  </si>
  <si>
    <t>0804</t>
  </si>
  <si>
    <t>1102</t>
  </si>
  <si>
    <t>МАССОВЫЙ СПОРТ</t>
  </si>
  <si>
    <t>Мероприятия в области здравоохранения, спорта и физической культуры, туризма</t>
  </si>
  <si>
    <t>Кассовое исполнение за 2011 год</t>
  </si>
  <si>
    <t>ПРИЛОЖЕНИЕ 3</t>
  </si>
  <si>
    <t>Выполнение функций государственнми органами</t>
  </si>
  <si>
    <t xml:space="preserve">% исполнения </t>
  </si>
  <si>
    <t>О113</t>
  </si>
  <si>
    <t>О804</t>
  </si>
  <si>
    <t>Массовый спорт</t>
  </si>
  <si>
    <t xml:space="preserve">Культура и  кинематография </t>
  </si>
  <si>
    <t>Утверждено на 2011 год</t>
  </si>
  <si>
    <t>Исполнено за  2011 год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</si>
  <si>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</si>
  <si>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</si>
  <si>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</si>
  <si>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</si>
  <si>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</si>
  <si>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Доходы, получаемые в виде арендной платы за земельные участки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</si>
  <si>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</si>
  <si>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</si>
  <si>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</si>
  <si>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1 14 02033 10 0000 410</t>
  </si>
  <si>
    <t>Доходы от реализации иного имущества,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</si>
  <si>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</si>
  <si>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</si>
  <si>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</si>
  <si>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</si>
  <si>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</si>
  <si>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</si>
  <si>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</si>
  <si>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</si>
  <si>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Начальник финансового отдела</t>
  </si>
  <si>
    <t>О.В. Польская</t>
  </si>
  <si>
    <t>Доходы бюджета Красносельского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</si>
  <si>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                                    </t>
  </si>
  <si>
    <t>Бюджет, утвержденный решением Совета Красносельского сельского поселения от 30.12.2011 №46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</si>
  <si>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</si>
  <si>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</si>
  <si>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Бюджет утвержденный решением Совета Красносельского сельского поселения от 30.12.2011 №46</t>
  </si>
  <si>
    <t>Администрация муниципального образования Красносельское сельское поселение</t>
  </si>
  <si>
    <t>Глава муниципального образования</t>
  </si>
  <si>
    <t>Выполнение функций органами местного самоуправления</t>
  </si>
  <si>
    <t>0111</t>
  </si>
  <si>
    <t>0700400</t>
  </si>
  <si>
    <t>Резервные фонды</t>
  </si>
  <si>
    <t>Резервные фонды местных администраций</t>
  </si>
  <si>
    <t xml:space="preserve">РЕЗЕРВНЫЕ ФОНДЫ  </t>
  </si>
  <si>
    <t xml:space="preserve">СЦП "О проведении работ по уточнению записей в похозяйственных книгах в сельском поселении на 2011 год" </t>
  </si>
  <si>
    <t>3400300</t>
  </si>
  <si>
    <t>054</t>
  </si>
  <si>
    <t>Мероприятия по землеустройству и землепользованию</t>
  </si>
  <si>
    <t>ВЦП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планирования" на 2011-2012 годы</t>
  </si>
  <si>
    <t>СЦП "Поддержка малого и среднего предпринимательства в Красносельском сельском поселении Динского района" на 2010-2012 годы</t>
  </si>
  <si>
    <t>СЦП "Разработка комплексной системы коммнуальной инфраструктуры Красносельского сельского поселения Динского района" на 2011-2012 годы</t>
  </si>
  <si>
    <t>ДРУГИЕ МЕРОПРИЯТИЯ В ОБЛАСТИ КУЛЬТУРЫ, КИНЕМАТОГРАФИИ</t>
  </si>
  <si>
    <t xml:space="preserve">СЦП "Проведение мероприятий, посвященных памятным датам, знаменательным событиям на 2011 год" </t>
  </si>
  <si>
    <t>1001</t>
  </si>
  <si>
    <t>СОЦИАЛЬНАЯ ПОЛИТИКА</t>
  </si>
  <si>
    <t>4910100</t>
  </si>
  <si>
    <t>Доплаты к пенсиям государственных служащих субъектов РФ и муниципальных служащих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</si>
  <si>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</si>
  <si>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</si>
  <si>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</si>
  <si>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</si>
  <si>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</si>
  <si>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</si>
  <si>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О111</t>
  </si>
  <si>
    <t>О203</t>
  </si>
  <si>
    <t>О200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</si>
  <si>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</si>
  <si>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</si>
  <si>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мероприятия в области культуры, кинематографии 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</si>
  <si>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</si>
  <si>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</si>
  <si>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Расходование средств резервного фонда администрации Красносельского сельского поселения</t>
  </si>
  <si>
    <t>О111 "Резервные фонды"</t>
  </si>
  <si>
    <t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2011 год и о расходовании средств резервного фонда"                                                                           от 18.05.2012 № 15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</si>
  <si>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2011 год и о расходовании средств резервного фонда"                                                                           от 18.05.2012 № 15                                                          </t>
  </si>
  <si>
    <t>к решению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2011 год и о расходовании средств резервного фонда"                                                                           от 18.05.2012 № 15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</si>
  <si>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2011 год и о расходовании средств резервного фонда"                                                                           от 18.05.2012 № 15                                                             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</si>
  <si>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2011 год и о расходовании средств резервного фонда"                                                                           от 18.05.2012 № 15                                                         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</si>
  <si>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2011 год и о расходовании средств резервного фонда"                                                                           от 18.05.2012 № 15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</si>
</sst>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</numFmts>
  <fonts count="2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0" fontId="6" fillId="0" borderId="1" xfId="0" applyNumberFormat="1" applyFont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170" fontId="16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70" fontId="17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10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1" fillId="0" borderId="3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2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 vertical="top" wrapText="1"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6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18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wrapText="1"/>
    </xf>
    <xf numFmtId="0" fontId="10" fillId="0" borderId="3" xfId="0" applyFont="1" applyFill="1" applyBorder="1" applyAlignment="1">
      <alignment wrapText="1"/>
    </xf>
    <xf numFmtId="0" fontId="0" fillId="0" borderId="6" xfId="0" applyBorder="1" applyAlignment="1">
      <alignment/>
    </xf>
    <xf numFmtId="0" fontId="1" fillId="0" borderId="3" xfId="0" applyFont="1" applyFill="1" applyBorder="1" applyAlignment="1" applyProtection="1">
      <alignment horizontal="left" vertical="top" wrapText="1"/>
      <protection/>
    </xf>
    <xf numFmtId="0" fontId="10" fillId="0" borderId="3" xfId="0" applyFont="1" applyFill="1" applyBorder="1" applyAlignment="1" applyProtection="1">
      <alignment horizontal="left" vertical="top" wrapText="1"/>
      <protection/>
    </xf>
    <xf numFmtId="0" fontId="15" fillId="0" borderId="6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6" fillId="0" borderId="1" xfId="0" applyFont="1" applyBorder="1" applyAlignment="1">
      <alignment/>
    </xf>
    <xf numFmtId="0" fontId="11" fillId="0" borderId="6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2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0" fillId="0" borderId="12" xfId="0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6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0" fillId="0" borderId="6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3" xfId="0" applyFont="1" applyBorder="1" applyAlignment="1">
      <alignment horizontal="center" vertical="justify" wrapText="1"/>
    </xf>
    <xf numFmtId="0" fontId="11" fillId="0" borderId="13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 topLeftCell="A1">
      <selection activeCell="C4" sqref="C4:E4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0.75390625" style="0" customWidth="1"/>
    <col min="5" max="5" width="12.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19" t="s">
        <v>158</v>
      </c>
      <c r="D2" s="119"/>
      <c r="E2" s="2"/>
      <c r="F2" s="2"/>
      <c r="G2" s="2"/>
      <c r="J2" s="2"/>
      <c r="K2" s="2"/>
      <c r="L2" s="2"/>
    </row>
    <row r="4" spans="2:12" ht="123" customHeight="1">
      <c r="B4" s="1"/>
      <c r="C4" s="120" t="s">
        <v>295</v>
      </c>
      <c r="D4" s="120"/>
      <c r="E4" s="120"/>
      <c r="F4" s="1"/>
      <c r="G4" s="1"/>
      <c r="H4" s="1"/>
      <c r="I4" s="1"/>
      <c r="J4" s="1"/>
      <c r="K4" s="1"/>
      <c r="L4" s="1"/>
    </row>
    <row r="5" spans="2:12" ht="15.75">
      <c r="B5" s="1"/>
      <c r="C5" s="80"/>
      <c r="D5" s="80"/>
      <c r="E5" s="80"/>
      <c r="F5" s="1"/>
      <c r="G5" s="1"/>
      <c r="H5" s="1"/>
      <c r="I5" s="1"/>
      <c r="J5" s="1"/>
      <c r="K5" s="1"/>
      <c r="L5" s="1"/>
    </row>
    <row r="6" spans="1:5" ht="33" customHeight="1">
      <c r="A6" s="126" t="s">
        <v>231</v>
      </c>
      <c r="B6" s="126"/>
      <c r="C6" s="126"/>
      <c r="D6" s="126"/>
      <c r="E6" s="126"/>
    </row>
    <row r="7" spans="1:5" ht="15.75">
      <c r="A7" s="4"/>
      <c r="B7" s="4"/>
      <c r="C7" s="4"/>
      <c r="D7" s="4"/>
      <c r="E7" s="4" t="s">
        <v>77</v>
      </c>
    </row>
    <row r="8" spans="1:5" ht="12.75" customHeight="1">
      <c r="A8" s="127" t="s">
        <v>159</v>
      </c>
      <c r="B8" s="128"/>
      <c r="C8" s="131" t="s">
        <v>160</v>
      </c>
      <c r="D8" s="132"/>
      <c r="E8" s="133" t="s">
        <v>221</v>
      </c>
    </row>
    <row r="9" spans="1:5" ht="48" customHeight="1">
      <c r="A9" s="129"/>
      <c r="B9" s="130"/>
      <c r="C9" s="48" t="s">
        <v>161</v>
      </c>
      <c r="D9" s="48" t="s">
        <v>162</v>
      </c>
      <c r="E9" s="134"/>
    </row>
    <row r="10" spans="1:5" ht="18.75">
      <c r="A10" s="137" t="s">
        <v>232</v>
      </c>
      <c r="B10" s="137"/>
      <c r="C10" s="49"/>
      <c r="D10" s="49"/>
      <c r="E10" s="50">
        <f>(E11+E29+E37)</f>
        <v>6970.200000000001</v>
      </c>
    </row>
    <row r="11" spans="1:5" ht="15.75" customHeight="1">
      <c r="A11" s="121" t="s">
        <v>164</v>
      </c>
      <c r="B11" s="138"/>
      <c r="C11" s="51">
        <v>182</v>
      </c>
      <c r="D11" s="28"/>
      <c r="E11" s="52">
        <f>(E12+E15+E18+E27)</f>
        <v>2579.3</v>
      </c>
    </row>
    <row r="12" spans="1:5" ht="22.5" customHeight="1">
      <c r="A12" s="121" t="s">
        <v>3</v>
      </c>
      <c r="B12" s="139"/>
      <c r="C12" s="53">
        <v>182</v>
      </c>
      <c r="D12" s="54" t="s">
        <v>165</v>
      </c>
      <c r="E12" s="24">
        <f>E13+E14</f>
        <v>582.7</v>
      </c>
    </row>
    <row r="13" spans="1:5" ht="62.25" customHeight="1">
      <c r="A13" s="135" t="s">
        <v>166</v>
      </c>
      <c r="B13" s="136"/>
      <c r="C13" s="55">
        <v>182</v>
      </c>
      <c r="D13" s="8" t="s">
        <v>167</v>
      </c>
      <c r="E13" s="56">
        <v>582</v>
      </c>
    </row>
    <row r="14" spans="1:5" ht="52.5" customHeight="1">
      <c r="A14" s="135" t="s">
        <v>168</v>
      </c>
      <c r="B14" s="136"/>
      <c r="C14" s="55">
        <v>182</v>
      </c>
      <c r="D14" s="8" t="s">
        <v>169</v>
      </c>
      <c r="E14" s="56">
        <v>0.7</v>
      </c>
    </row>
    <row r="15" spans="1:5" ht="23.25" customHeight="1">
      <c r="A15" s="121" t="s">
        <v>170</v>
      </c>
      <c r="B15" s="136"/>
      <c r="C15" s="53">
        <v>182</v>
      </c>
      <c r="D15" s="54" t="s">
        <v>171</v>
      </c>
      <c r="E15" s="24">
        <f>(E16+E17)</f>
        <v>1.3</v>
      </c>
    </row>
    <row r="16" spans="1:5" ht="12.75" customHeight="1">
      <c r="A16" s="135" t="s">
        <v>2</v>
      </c>
      <c r="B16" s="136"/>
      <c r="C16" s="55">
        <v>182</v>
      </c>
      <c r="D16" s="8" t="s">
        <v>233</v>
      </c>
      <c r="E16" s="56">
        <v>0</v>
      </c>
    </row>
    <row r="17" spans="1:5" ht="27" customHeight="1">
      <c r="A17" s="135" t="s">
        <v>234</v>
      </c>
      <c r="B17" s="136"/>
      <c r="C17" s="55">
        <v>182</v>
      </c>
      <c r="D17" s="8" t="s">
        <v>235</v>
      </c>
      <c r="E17" s="56">
        <v>1.3</v>
      </c>
    </row>
    <row r="18" spans="1:5" ht="24.75" customHeight="1">
      <c r="A18" s="121" t="s">
        <v>172</v>
      </c>
      <c r="B18" s="136"/>
      <c r="C18" s="53">
        <v>182</v>
      </c>
      <c r="D18" s="54" t="s">
        <v>173</v>
      </c>
      <c r="E18" s="24">
        <f>(E19+E21+E24)</f>
        <v>1993.9</v>
      </c>
    </row>
    <row r="19" spans="1:5" ht="12.75" customHeight="1">
      <c r="A19" s="135" t="s">
        <v>174</v>
      </c>
      <c r="B19" s="140"/>
      <c r="C19" s="55">
        <v>182</v>
      </c>
      <c r="D19" s="8" t="s">
        <v>175</v>
      </c>
      <c r="E19" s="57">
        <f>E20</f>
        <v>47.5</v>
      </c>
    </row>
    <row r="20" spans="1:5" ht="27" customHeight="1">
      <c r="A20" s="135" t="s">
        <v>5</v>
      </c>
      <c r="B20" s="136"/>
      <c r="C20" s="55">
        <v>182</v>
      </c>
      <c r="D20" s="8" t="s">
        <v>4</v>
      </c>
      <c r="E20" s="56">
        <v>47.5</v>
      </c>
    </row>
    <row r="21" spans="1:5" ht="12.75">
      <c r="A21" s="135" t="s">
        <v>69</v>
      </c>
      <c r="B21" s="136"/>
      <c r="C21" s="55">
        <v>182</v>
      </c>
      <c r="D21" s="8" t="s">
        <v>176</v>
      </c>
      <c r="E21" s="57">
        <f>(E22+E23)</f>
        <v>576.5</v>
      </c>
    </row>
    <row r="22" spans="1:5" ht="15" customHeight="1">
      <c r="A22" s="135" t="s">
        <v>7</v>
      </c>
      <c r="B22" s="136"/>
      <c r="C22" s="55">
        <v>182</v>
      </c>
      <c r="D22" s="8" t="s">
        <v>6</v>
      </c>
      <c r="E22" s="56">
        <v>6.5</v>
      </c>
    </row>
    <row r="23" spans="1:5" ht="12.75" customHeight="1">
      <c r="A23" s="135" t="s">
        <v>9</v>
      </c>
      <c r="B23" s="136"/>
      <c r="C23" s="55">
        <v>182</v>
      </c>
      <c r="D23" s="8" t="s">
        <v>8</v>
      </c>
      <c r="E23" s="56">
        <v>570</v>
      </c>
    </row>
    <row r="24" spans="1:5" ht="12.75">
      <c r="A24" s="135" t="s">
        <v>11</v>
      </c>
      <c r="B24" s="136"/>
      <c r="C24" s="55">
        <v>182</v>
      </c>
      <c r="D24" s="8" t="s">
        <v>10</v>
      </c>
      <c r="E24" s="57">
        <f>(E25+E26)</f>
        <v>1369.9</v>
      </c>
    </row>
    <row r="25" spans="1:5" ht="49.5" customHeight="1">
      <c r="A25" s="135" t="s">
        <v>73</v>
      </c>
      <c r="B25" s="136"/>
      <c r="C25" s="55">
        <v>182</v>
      </c>
      <c r="D25" s="29" t="s">
        <v>177</v>
      </c>
      <c r="E25" s="56">
        <v>851.3</v>
      </c>
    </row>
    <row r="26" spans="1:5" ht="49.5" customHeight="1">
      <c r="A26" s="135" t="s">
        <v>74</v>
      </c>
      <c r="B26" s="122"/>
      <c r="C26" s="55">
        <v>182</v>
      </c>
      <c r="D26" s="8" t="s">
        <v>12</v>
      </c>
      <c r="E26" s="56">
        <v>518.6</v>
      </c>
    </row>
    <row r="27" spans="1:5" s="5" customFormat="1" ht="32.25" customHeight="1">
      <c r="A27" s="121" t="s">
        <v>178</v>
      </c>
      <c r="B27" s="115"/>
      <c r="C27" s="53">
        <v>182</v>
      </c>
      <c r="D27" s="10" t="s">
        <v>179</v>
      </c>
      <c r="E27" s="24">
        <f>(E28)</f>
        <v>1.4</v>
      </c>
    </row>
    <row r="28" spans="1:5" s="5" customFormat="1" ht="27.75" customHeight="1">
      <c r="A28" s="135" t="s">
        <v>88</v>
      </c>
      <c r="B28" s="112"/>
      <c r="C28" s="55">
        <v>182</v>
      </c>
      <c r="D28" s="3" t="s">
        <v>87</v>
      </c>
      <c r="E28" s="56">
        <v>1.4</v>
      </c>
    </row>
    <row r="29" spans="1:5" ht="15.75" customHeight="1">
      <c r="A29" s="124" t="s">
        <v>180</v>
      </c>
      <c r="B29" s="138"/>
      <c r="C29" s="58">
        <v>821</v>
      </c>
      <c r="D29" s="25"/>
      <c r="E29" s="24">
        <f>(E30+E35)</f>
        <v>3756.2999999999997</v>
      </c>
    </row>
    <row r="30" spans="1:5" ht="34.5" customHeight="1">
      <c r="A30" s="121" t="s">
        <v>181</v>
      </c>
      <c r="B30" s="122"/>
      <c r="C30" s="59">
        <v>821</v>
      </c>
      <c r="D30" s="10" t="s">
        <v>182</v>
      </c>
      <c r="E30" s="24">
        <f>(E31)</f>
        <v>1491.1</v>
      </c>
    </row>
    <row r="31" spans="1:5" ht="25.5" customHeight="1">
      <c r="A31" s="135" t="s">
        <v>183</v>
      </c>
      <c r="B31" s="112"/>
      <c r="C31" s="60">
        <v>821</v>
      </c>
      <c r="D31" s="3" t="s">
        <v>184</v>
      </c>
      <c r="E31" s="57">
        <f>SUM(E32+E33+E34)</f>
        <v>1491.1</v>
      </c>
    </row>
    <row r="32" spans="1:5" ht="64.5" customHeight="1">
      <c r="A32" s="131" t="s">
        <v>185</v>
      </c>
      <c r="B32" s="122"/>
      <c r="C32" s="60">
        <v>821</v>
      </c>
      <c r="D32" s="3" t="s">
        <v>13</v>
      </c>
      <c r="E32" s="56">
        <v>67.5</v>
      </c>
    </row>
    <row r="33" spans="1:5" ht="51.75" customHeight="1">
      <c r="A33" s="131" t="s">
        <v>186</v>
      </c>
      <c r="B33" s="122"/>
      <c r="C33" s="60">
        <v>821</v>
      </c>
      <c r="D33" s="3" t="s">
        <v>14</v>
      </c>
      <c r="E33" s="56">
        <v>1067.5</v>
      </c>
    </row>
    <row r="34" spans="1:5" ht="78" customHeight="1">
      <c r="A34" s="131" t="s">
        <v>236</v>
      </c>
      <c r="B34" s="122"/>
      <c r="C34" s="60">
        <v>821</v>
      </c>
      <c r="D34" s="3" t="s">
        <v>15</v>
      </c>
      <c r="E34" s="56">
        <v>356.1</v>
      </c>
    </row>
    <row r="35" spans="1:5" ht="35.25" customHeight="1">
      <c r="A35" s="121" t="s">
        <v>187</v>
      </c>
      <c r="B35" s="115"/>
      <c r="C35" s="59">
        <v>821</v>
      </c>
      <c r="D35" s="9" t="s">
        <v>188</v>
      </c>
      <c r="E35" s="24">
        <f>(E36)</f>
        <v>2265.2</v>
      </c>
    </row>
    <row r="36" spans="1:5" ht="27" customHeight="1">
      <c r="A36" s="123" t="s">
        <v>70</v>
      </c>
      <c r="B36" s="122"/>
      <c r="C36" s="60">
        <v>821</v>
      </c>
      <c r="D36" s="29" t="s">
        <v>81</v>
      </c>
      <c r="E36" s="56">
        <v>2265.2</v>
      </c>
    </row>
    <row r="37" spans="1:5" ht="32.25" customHeight="1">
      <c r="A37" s="124" t="s">
        <v>237</v>
      </c>
      <c r="B37" s="125"/>
      <c r="C37" s="61">
        <v>992</v>
      </c>
      <c r="D37" s="29"/>
      <c r="E37" s="24">
        <f>(E41+E43+E38)</f>
        <v>634.5999999999999</v>
      </c>
    </row>
    <row r="38" spans="1:5" ht="42" customHeight="1">
      <c r="A38" s="121" t="s">
        <v>181</v>
      </c>
      <c r="B38" s="122"/>
      <c r="C38" s="62">
        <v>992</v>
      </c>
      <c r="D38" s="10" t="s">
        <v>182</v>
      </c>
      <c r="E38" s="24">
        <f>(E39)</f>
        <v>19.3</v>
      </c>
    </row>
    <row r="39" spans="1:5" ht="37.5" customHeight="1">
      <c r="A39" s="123" t="s">
        <v>238</v>
      </c>
      <c r="B39" s="122"/>
      <c r="C39" s="60">
        <v>992</v>
      </c>
      <c r="D39" s="29" t="s">
        <v>190</v>
      </c>
      <c r="E39" s="57">
        <f>(E40)</f>
        <v>19.3</v>
      </c>
    </row>
    <row r="40" spans="1:5" ht="41.25" customHeight="1">
      <c r="A40" s="123" t="s">
        <v>239</v>
      </c>
      <c r="B40" s="122"/>
      <c r="C40" s="60">
        <v>992</v>
      </c>
      <c r="D40" s="29" t="s">
        <v>16</v>
      </c>
      <c r="E40" s="56">
        <v>19.3</v>
      </c>
    </row>
    <row r="41" spans="1:5" ht="22.5" customHeight="1">
      <c r="A41" s="121" t="s">
        <v>187</v>
      </c>
      <c r="B41" s="115"/>
      <c r="C41" s="59">
        <v>992</v>
      </c>
      <c r="D41" s="9" t="s">
        <v>188</v>
      </c>
      <c r="E41" s="24">
        <f>(E42)</f>
        <v>55.9</v>
      </c>
    </row>
    <row r="42" spans="1:5" ht="39" customHeight="1">
      <c r="A42" s="135" t="s">
        <v>241</v>
      </c>
      <c r="B42" s="112"/>
      <c r="C42" s="60">
        <v>992</v>
      </c>
      <c r="D42" s="29" t="s">
        <v>240</v>
      </c>
      <c r="E42" s="56">
        <v>55.9</v>
      </c>
    </row>
    <row r="43" spans="1:5" ht="14.25">
      <c r="A43" s="116" t="s">
        <v>18</v>
      </c>
      <c r="B43" s="117"/>
      <c r="C43" s="59">
        <v>992</v>
      </c>
      <c r="D43" s="9" t="s">
        <v>17</v>
      </c>
      <c r="E43" s="24">
        <f>(E44)</f>
        <v>559.4</v>
      </c>
    </row>
    <row r="44" spans="1:5" ht="12.75">
      <c r="A44" s="118" t="s">
        <v>191</v>
      </c>
      <c r="B44" s="112"/>
      <c r="C44" s="60">
        <v>992</v>
      </c>
      <c r="D44" s="29" t="s">
        <v>192</v>
      </c>
      <c r="E44" s="57">
        <f>(E45+E47+E49+E52+E54)</f>
        <v>559.4</v>
      </c>
    </row>
    <row r="45" spans="1:5" ht="12.75">
      <c r="A45" s="113" t="s">
        <v>242</v>
      </c>
      <c r="B45" s="114"/>
      <c r="C45" s="60">
        <v>992</v>
      </c>
      <c r="D45" s="29" t="s">
        <v>243</v>
      </c>
      <c r="E45" s="57">
        <f>E46</f>
        <v>233.4</v>
      </c>
    </row>
    <row r="46" spans="1:5" ht="12.75">
      <c r="A46" s="113" t="s">
        <v>245</v>
      </c>
      <c r="B46" s="114"/>
      <c r="C46" s="60">
        <v>992</v>
      </c>
      <c r="D46" s="29" t="s">
        <v>244</v>
      </c>
      <c r="E46" s="57">
        <v>233.4</v>
      </c>
    </row>
    <row r="47" spans="1:5" ht="12.75" customHeight="1">
      <c r="A47" s="131" t="s">
        <v>193</v>
      </c>
      <c r="B47" s="136"/>
      <c r="C47" s="60">
        <v>992</v>
      </c>
      <c r="D47" s="29" t="s">
        <v>194</v>
      </c>
      <c r="E47" s="57">
        <f>E48</f>
        <v>93</v>
      </c>
    </row>
    <row r="48" spans="1:5" ht="12.75" customHeight="1">
      <c r="A48" s="111" t="s">
        <v>21</v>
      </c>
      <c r="B48" s="109"/>
      <c r="C48" s="60">
        <v>992</v>
      </c>
      <c r="D48" s="63" t="s">
        <v>22</v>
      </c>
      <c r="E48" s="57">
        <v>93</v>
      </c>
    </row>
    <row r="49" spans="1:5" ht="12.75" customHeight="1">
      <c r="A49" s="111" t="s">
        <v>195</v>
      </c>
      <c r="B49" s="109"/>
      <c r="C49" s="60">
        <v>992</v>
      </c>
      <c r="D49" s="63" t="s">
        <v>196</v>
      </c>
      <c r="E49" s="57">
        <f>E50+E51</f>
        <v>144.05</v>
      </c>
    </row>
    <row r="50" spans="1:5" ht="27" customHeight="1">
      <c r="A50" s="108" t="s">
        <v>246</v>
      </c>
      <c r="B50" s="109"/>
      <c r="C50" s="60">
        <v>992</v>
      </c>
      <c r="D50" s="64" t="s">
        <v>247</v>
      </c>
      <c r="E50" s="57">
        <v>140.65</v>
      </c>
    </row>
    <row r="51" spans="1:5" ht="26.25" customHeight="1">
      <c r="A51" s="108" t="s">
        <v>20</v>
      </c>
      <c r="B51" s="109"/>
      <c r="C51" s="60">
        <v>992</v>
      </c>
      <c r="D51" s="64" t="s">
        <v>19</v>
      </c>
      <c r="E51" s="57">
        <v>3.4</v>
      </c>
    </row>
    <row r="52" spans="1:5" ht="12.75" customHeight="1">
      <c r="A52" s="108" t="s">
        <v>50</v>
      </c>
      <c r="B52" s="109"/>
      <c r="C52" s="60">
        <v>992</v>
      </c>
      <c r="D52" s="63" t="s">
        <v>197</v>
      </c>
      <c r="E52" s="65">
        <f>(E53)</f>
        <v>8</v>
      </c>
    </row>
    <row r="53" spans="1:5" ht="28.5" customHeight="1">
      <c r="A53" s="108" t="s">
        <v>86</v>
      </c>
      <c r="B53" s="109"/>
      <c r="C53" s="60">
        <v>992</v>
      </c>
      <c r="D53" s="64" t="s">
        <v>198</v>
      </c>
      <c r="E53" s="57">
        <v>8</v>
      </c>
    </row>
    <row r="54" spans="1:5" ht="18" customHeight="1">
      <c r="A54" s="123" t="s">
        <v>248</v>
      </c>
      <c r="B54" s="141"/>
      <c r="C54" s="60">
        <v>992</v>
      </c>
      <c r="D54" s="29" t="s">
        <v>249</v>
      </c>
      <c r="E54" s="57">
        <v>80.95</v>
      </c>
    </row>
    <row r="55" spans="1:5" ht="18" customHeight="1">
      <c r="A55" s="90"/>
      <c r="B55" s="91"/>
      <c r="C55" s="92"/>
      <c r="D55" s="93"/>
      <c r="E55" s="94"/>
    </row>
    <row r="56" spans="1:4" ht="21.75" customHeight="1">
      <c r="A56" s="110" t="s">
        <v>250</v>
      </c>
      <c r="B56" s="110"/>
      <c r="D56" s="79" t="s">
        <v>251</v>
      </c>
    </row>
  </sheetData>
  <mergeCells count="52">
    <mergeCell ref="A47:B47"/>
    <mergeCell ref="A53:B53"/>
    <mergeCell ref="A56:B56"/>
    <mergeCell ref="A48:B48"/>
    <mergeCell ref="A49:B49"/>
    <mergeCell ref="A51:B51"/>
    <mergeCell ref="A52:B52"/>
    <mergeCell ref="A54:B54"/>
    <mergeCell ref="A50:B50"/>
    <mergeCell ref="A41:B41"/>
    <mergeCell ref="A42:B42"/>
    <mergeCell ref="A43:B43"/>
    <mergeCell ref="A44:B44"/>
    <mergeCell ref="A34:B34"/>
    <mergeCell ref="A35:B35"/>
    <mergeCell ref="A39:B39"/>
    <mergeCell ref="A40:B40"/>
    <mergeCell ref="A27:B27"/>
    <mergeCell ref="A20:B20"/>
    <mergeCell ref="A21:B21"/>
    <mergeCell ref="A22:B22"/>
    <mergeCell ref="A23:B23"/>
    <mergeCell ref="A45:B45"/>
    <mergeCell ref="A46:B46"/>
    <mergeCell ref="A15:B15"/>
    <mergeCell ref="A16:B16"/>
    <mergeCell ref="A18:B18"/>
    <mergeCell ref="A29:B29"/>
    <mergeCell ref="A30:B30"/>
    <mergeCell ref="A31:B31"/>
    <mergeCell ref="A32:B32"/>
    <mergeCell ref="A24:B24"/>
    <mergeCell ref="A33:B33"/>
    <mergeCell ref="A10:B10"/>
    <mergeCell ref="A11:B11"/>
    <mergeCell ref="A12:B12"/>
    <mergeCell ref="A19:B19"/>
    <mergeCell ref="A13:B13"/>
    <mergeCell ref="A14:B14"/>
    <mergeCell ref="A28:B28"/>
    <mergeCell ref="A25:B25"/>
    <mergeCell ref="A26:B26"/>
    <mergeCell ref="C2:D2"/>
    <mergeCell ref="C4:E4"/>
    <mergeCell ref="A38:B38"/>
    <mergeCell ref="A36:B36"/>
    <mergeCell ref="A37:B37"/>
    <mergeCell ref="A6:E6"/>
    <mergeCell ref="A8:B9"/>
    <mergeCell ref="C8:D8"/>
    <mergeCell ref="E8:E9"/>
    <mergeCell ref="A17:B17"/>
  </mergeCells>
  <printOptions/>
  <pageMargins left="0.47" right="0.23" top="0.29" bottom="0.25" header="0.2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7" sqref="G7"/>
    </sheetView>
  </sheetViews>
  <sheetFormatPr defaultColWidth="9.00390625" defaultRowHeight="12.75"/>
  <cols>
    <col min="3" max="3" width="10.375" style="0" customWidth="1"/>
    <col min="8" max="8" width="12.375" style="0" customWidth="1"/>
    <col min="10" max="10" width="9.75390625" style="0" customWidth="1"/>
  </cols>
  <sheetData>
    <row r="1" spans="6:10" ht="13.5" customHeight="1">
      <c r="F1" s="153" t="s">
        <v>222</v>
      </c>
      <c r="G1" s="153"/>
      <c r="H1" s="153"/>
      <c r="I1" s="153"/>
      <c r="J1" s="153"/>
    </row>
    <row r="2" spans="8:10" ht="12.75">
      <c r="H2" s="11"/>
      <c r="I2" s="11"/>
      <c r="J2" s="11"/>
    </row>
    <row r="3" spans="6:10" ht="112.5" customHeight="1">
      <c r="F3" s="152" t="s">
        <v>296</v>
      </c>
      <c r="G3" s="152"/>
      <c r="H3" s="152"/>
      <c r="I3" s="152"/>
      <c r="J3" s="152"/>
    </row>
    <row r="4" spans="1:10" ht="12.7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37.5" customHeight="1">
      <c r="A5" s="142" t="s">
        <v>256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2.7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95.25" customHeight="1">
      <c r="A7" s="144" t="s">
        <v>89</v>
      </c>
      <c r="B7" s="144"/>
      <c r="C7" s="144"/>
      <c r="D7" s="86" t="s">
        <v>200</v>
      </c>
      <c r="E7" s="86" t="s">
        <v>90</v>
      </c>
      <c r="F7" s="86" t="s">
        <v>91</v>
      </c>
      <c r="G7" s="86" t="s">
        <v>92</v>
      </c>
      <c r="H7" s="86" t="s">
        <v>257</v>
      </c>
      <c r="I7" s="86" t="s">
        <v>221</v>
      </c>
      <c r="J7" s="86" t="s">
        <v>93</v>
      </c>
    </row>
    <row r="8" spans="1:10" ht="12.75">
      <c r="A8" s="145" t="s">
        <v>95</v>
      </c>
      <c r="B8" s="145"/>
      <c r="C8" s="145"/>
      <c r="D8" s="100" t="s">
        <v>96</v>
      </c>
      <c r="E8" s="100" t="s">
        <v>97</v>
      </c>
      <c r="F8" s="100" t="s">
        <v>94</v>
      </c>
      <c r="G8" s="100" t="s">
        <v>202</v>
      </c>
      <c r="H8" s="100" t="s">
        <v>98</v>
      </c>
      <c r="I8" s="100" t="s">
        <v>99</v>
      </c>
      <c r="J8" s="100" t="s">
        <v>100</v>
      </c>
    </row>
    <row r="9" spans="1:10" ht="42" customHeight="1">
      <c r="A9" s="146" t="s">
        <v>258</v>
      </c>
      <c r="B9" s="146"/>
      <c r="C9" s="146"/>
      <c r="D9" s="101" t="s">
        <v>201</v>
      </c>
      <c r="E9" s="147"/>
      <c r="F9" s="148"/>
      <c r="G9" s="148"/>
      <c r="H9" s="102">
        <f>H10+H13+H16+H19+H24+H27+H32+H35+H44+H47+H55+H58+H67+H70+H73</f>
        <v>7600.699999999999</v>
      </c>
      <c r="I9" s="102">
        <f>I10+I13+I16+I19+I24+I27+I32+I35+I44+I47+I55+I58+I67+I70+I73</f>
        <v>7509.700000000001</v>
      </c>
      <c r="J9" s="102">
        <f>I9/H9*100</f>
        <v>98.80274185272413</v>
      </c>
    </row>
    <row r="10" spans="1:10" ht="46.5" customHeight="1">
      <c r="A10" s="149" t="s">
        <v>101</v>
      </c>
      <c r="B10" s="149"/>
      <c r="C10" s="149"/>
      <c r="D10" s="86" t="s">
        <v>201</v>
      </c>
      <c r="E10" s="86" t="s">
        <v>102</v>
      </c>
      <c r="F10" s="103"/>
      <c r="G10" s="103"/>
      <c r="H10" s="104">
        <f>H11</f>
        <v>324.6</v>
      </c>
      <c r="I10" s="104">
        <f>I11</f>
        <v>292.5</v>
      </c>
      <c r="J10" s="104">
        <f>I10/H10*100</f>
        <v>90.11090573012939</v>
      </c>
    </row>
    <row r="11" spans="1:10" ht="16.5" customHeight="1">
      <c r="A11" s="149" t="s">
        <v>259</v>
      </c>
      <c r="B11" s="149"/>
      <c r="C11" s="149"/>
      <c r="D11" s="86" t="s">
        <v>201</v>
      </c>
      <c r="E11" s="86" t="s">
        <v>102</v>
      </c>
      <c r="F11" s="86" t="s">
        <v>103</v>
      </c>
      <c r="G11" s="103"/>
      <c r="H11" s="104">
        <v>324.6</v>
      </c>
      <c r="I11" s="104">
        <v>292.5</v>
      </c>
      <c r="J11" s="104">
        <f aca="true" t="shared" si="0" ref="J11:J74">I11/H11*100</f>
        <v>90.11090573012939</v>
      </c>
    </row>
    <row r="12" spans="1:10" ht="20.25" customHeight="1">
      <c r="A12" s="149" t="s">
        <v>260</v>
      </c>
      <c r="B12" s="149"/>
      <c r="C12" s="149"/>
      <c r="D12" s="86" t="s">
        <v>201</v>
      </c>
      <c r="E12" s="86" t="s">
        <v>102</v>
      </c>
      <c r="F12" s="86" t="s">
        <v>103</v>
      </c>
      <c r="G12" s="86" t="s">
        <v>104</v>
      </c>
      <c r="H12" s="104">
        <v>324.6</v>
      </c>
      <c r="I12" s="104">
        <v>292.5</v>
      </c>
      <c r="J12" s="104">
        <f t="shared" si="0"/>
        <v>90.11090573012939</v>
      </c>
    </row>
    <row r="13" spans="1:10" ht="81.75" customHeight="1">
      <c r="A13" s="149" t="s">
        <v>107</v>
      </c>
      <c r="B13" s="149"/>
      <c r="C13" s="149"/>
      <c r="D13" s="86" t="s">
        <v>201</v>
      </c>
      <c r="E13" s="86" t="s">
        <v>108</v>
      </c>
      <c r="F13" s="103"/>
      <c r="G13" s="103"/>
      <c r="H13" s="104">
        <f>H14</f>
        <v>2682.7</v>
      </c>
      <c r="I13" s="104">
        <f>I14</f>
        <v>2672.3</v>
      </c>
      <c r="J13" s="104">
        <f t="shared" si="0"/>
        <v>99.61233086070006</v>
      </c>
    </row>
    <row r="14" spans="1:10" ht="12.75">
      <c r="A14" s="149" t="s">
        <v>105</v>
      </c>
      <c r="B14" s="149"/>
      <c r="C14" s="149"/>
      <c r="D14" s="86" t="s">
        <v>201</v>
      </c>
      <c r="E14" s="86" t="s">
        <v>108</v>
      </c>
      <c r="F14" s="86" t="s">
        <v>106</v>
      </c>
      <c r="G14" s="103"/>
      <c r="H14" s="104">
        <v>2682.7</v>
      </c>
      <c r="I14" s="104">
        <v>2672.3</v>
      </c>
      <c r="J14" s="104">
        <f t="shared" si="0"/>
        <v>99.61233086070006</v>
      </c>
    </row>
    <row r="15" spans="1:10" ht="24" customHeight="1">
      <c r="A15" s="149" t="s">
        <v>260</v>
      </c>
      <c r="B15" s="149"/>
      <c r="C15" s="149"/>
      <c r="D15" s="86" t="s">
        <v>201</v>
      </c>
      <c r="E15" s="86" t="s">
        <v>108</v>
      </c>
      <c r="F15" s="86" t="s">
        <v>106</v>
      </c>
      <c r="G15" s="86" t="s">
        <v>104</v>
      </c>
      <c r="H15" s="104">
        <v>2682.7</v>
      </c>
      <c r="I15" s="104">
        <v>2672.3</v>
      </c>
      <c r="J15" s="104">
        <f t="shared" si="0"/>
        <v>99.61233086070006</v>
      </c>
    </row>
    <row r="16" spans="1:10" ht="23.25" customHeight="1">
      <c r="A16" s="149" t="s">
        <v>265</v>
      </c>
      <c r="B16" s="149"/>
      <c r="C16" s="149"/>
      <c r="D16" s="86" t="s">
        <v>201</v>
      </c>
      <c r="E16" s="86" t="s">
        <v>261</v>
      </c>
      <c r="F16" s="86"/>
      <c r="G16" s="86"/>
      <c r="H16" s="104">
        <f>H17</f>
        <v>5</v>
      </c>
      <c r="I16" s="104">
        <f>I17</f>
        <v>0</v>
      </c>
      <c r="J16" s="104">
        <f t="shared" si="0"/>
        <v>0</v>
      </c>
    </row>
    <row r="17" spans="1:10" ht="22.5" customHeight="1">
      <c r="A17" s="149" t="s">
        <v>264</v>
      </c>
      <c r="B17" s="149"/>
      <c r="C17" s="149"/>
      <c r="D17" s="86" t="s">
        <v>201</v>
      </c>
      <c r="E17" s="86" t="s">
        <v>261</v>
      </c>
      <c r="F17" s="86" t="s">
        <v>262</v>
      </c>
      <c r="G17" s="86"/>
      <c r="H17" s="104">
        <v>5</v>
      </c>
      <c r="I17" s="104">
        <v>0</v>
      </c>
      <c r="J17" s="104">
        <f t="shared" si="0"/>
        <v>0</v>
      </c>
    </row>
    <row r="18" spans="1:10" ht="12.75">
      <c r="A18" s="149" t="s">
        <v>76</v>
      </c>
      <c r="B18" s="149"/>
      <c r="C18" s="149"/>
      <c r="D18" s="86" t="s">
        <v>201</v>
      </c>
      <c r="E18" s="86" t="s">
        <v>261</v>
      </c>
      <c r="F18" s="86" t="s">
        <v>262</v>
      </c>
      <c r="G18" s="86" t="s">
        <v>111</v>
      </c>
      <c r="H18" s="104">
        <v>5</v>
      </c>
      <c r="I18" s="104">
        <v>0</v>
      </c>
      <c r="J18" s="104">
        <f t="shared" si="0"/>
        <v>0</v>
      </c>
    </row>
    <row r="19" spans="1:10" ht="24" customHeight="1">
      <c r="A19" s="149" t="s">
        <v>112</v>
      </c>
      <c r="B19" s="149"/>
      <c r="C19" s="149"/>
      <c r="D19" s="86" t="s">
        <v>201</v>
      </c>
      <c r="E19" s="86" t="s">
        <v>203</v>
      </c>
      <c r="F19" s="103"/>
      <c r="G19" s="103"/>
      <c r="H19" s="104">
        <f>H20+H22</f>
        <v>27.5</v>
      </c>
      <c r="I19" s="104">
        <f>I20+I22</f>
        <v>26.9</v>
      </c>
      <c r="J19" s="104">
        <f t="shared" si="0"/>
        <v>97.81818181818181</v>
      </c>
    </row>
    <row r="20" spans="1:10" ht="33" customHeight="1">
      <c r="A20" s="149" t="s">
        <v>109</v>
      </c>
      <c r="B20" s="149"/>
      <c r="C20" s="149"/>
      <c r="D20" s="86" t="s">
        <v>201</v>
      </c>
      <c r="E20" s="86" t="s">
        <v>203</v>
      </c>
      <c r="F20" s="86" t="s">
        <v>110</v>
      </c>
      <c r="G20" s="103"/>
      <c r="H20" s="104">
        <v>3.4</v>
      </c>
      <c r="I20" s="104">
        <v>3.4</v>
      </c>
      <c r="J20" s="104">
        <f t="shared" si="0"/>
        <v>100</v>
      </c>
    </row>
    <row r="21" spans="1:10" ht="24" customHeight="1">
      <c r="A21" s="149" t="s">
        <v>260</v>
      </c>
      <c r="B21" s="149"/>
      <c r="C21" s="149"/>
      <c r="D21" s="86" t="s">
        <v>201</v>
      </c>
      <c r="E21" s="86" t="s">
        <v>203</v>
      </c>
      <c r="F21" s="86" t="s">
        <v>110</v>
      </c>
      <c r="G21" s="86" t="s">
        <v>104</v>
      </c>
      <c r="H21" s="104">
        <v>3.4</v>
      </c>
      <c r="I21" s="104">
        <v>3.4</v>
      </c>
      <c r="J21" s="104">
        <f t="shared" si="0"/>
        <v>100</v>
      </c>
    </row>
    <row r="22" spans="1:10" ht="44.25" customHeight="1">
      <c r="A22" s="149" t="s">
        <v>266</v>
      </c>
      <c r="B22" s="149"/>
      <c r="C22" s="149"/>
      <c r="D22" s="86" t="s">
        <v>201</v>
      </c>
      <c r="E22" s="86" t="s">
        <v>203</v>
      </c>
      <c r="F22" s="86" t="s">
        <v>113</v>
      </c>
      <c r="G22" s="103"/>
      <c r="H22" s="104">
        <v>24.1</v>
      </c>
      <c r="I22" s="104">
        <v>23.5</v>
      </c>
      <c r="J22" s="104">
        <f t="shared" si="0"/>
        <v>97.5103734439834</v>
      </c>
    </row>
    <row r="23" spans="1:10" ht="12.75">
      <c r="A23" s="149" t="s">
        <v>76</v>
      </c>
      <c r="B23" s="149"/>
      <c r="C23" s="149"/>
      <c r="D23" s="86" t="s">
        <v>201</v>
      </c>
      <c r="E23" s="86" t="s">
        <v>203</v>
      </c>
      <c r="F23" s="86" t="s">
        <v>113</v>
      </c>
      <c r="G23" s="86" t="s">
        <v>111</v>
      </c>
      <c r="H23" s="104">
        <v>24.1</v>
      </c>
      <c r="I23" s="104">
        <v>23.5</v>
      </c>
      <c r="J23" s="104">
        <f t="shared" si="0"/>
        <v>97.5103734439834</v>
      </c>
    </row>
    <row r="24" spans="1:10" ht="23.25" customHeight="1">
      <c r="A24" s="151" t="s">
        <v>279</v>
      </c>
      <c r="B24" s="151"/>
      <c r="C24" s="151"/>
      <c r="D24" s="86" t="s">
        <v>201</v>
      </c>
      <c r="E24" s="86" t="s">
        <v>280</v>
      </c>
      <c r="F24" s="86"/>
      <c r="G24" s="86"/>
      <c r="H24" s="104">
        <f>H25</f>
        <v>140.7</v>
      </c>
      <c r="I24" s="104">
        <f>I25</f>
        <v>140.7</v>
      </c>
      <c r="J24" s="104">
        <f t="shared" si="0"/>
        <v>100</v>
      </c>
    </row>
    <row r="25" spans="1:10" ht="41.25" customHeight="1">
      <c r="A25" s="151" t="s">
        <v>281</v>
      </c>
      <c r="B25" s="151"/>
      <c r="C25" s="151"/>
      <c r="D25" s="86" t="s">
        <v>201</v>
      </c>
      <c r="E25" s="86" t="s">
        <v>280</v>
      </c>
      <c r="F25" s="86" t="s">
        <v>282</v>
      </c>
      <c r="G25" s="86"/>
      <c r="H25" s="104">
        <v>140.7</v>
      </c>
      <c r="I25" s="104">
        <v>140.7</v>
      </c>
      <c r="J25" s="104">
        <f t="shared" si="0"/>
        <v>100</v>
      </c>
    </row>
    <row r="26" spans="1:10" ht="21.75" customHeight="1">
      <c r="A26" s="149" t="s">
        <v>260</v>
      </c>
      <c r="B26" s="149"/>
      <c r="C26" s="149"/>
      <c r="D26" s="86" t="s">
        <v>201</v>
      </c>
      <c r="E26" s="86" t="s">
        <v>280</v>
      </c>
      <c r="F26" s="86" t="s">
        <v>282</v>
      </c>
      <c r="G26" s="86" t="s">
        <v>104</v>
      </c>
      <c r="H26" s="104">
        <v>140.7</v>
      </c>
      <c r="I26" s="104">
        <v>140.7</v>
      </c>
      <c r="J26" s="104">
        <f t="shared" si="0"/>
        <v>100</v>
      </c>
    </row>
    <row r="27" spans="1:10" ht="54.75" customHeight="1">
      <c r="A27" s="149" t="s">
        <v>114</v>
      </c>
      <c r="B27" s="149"/>
      <c r="C27" s="149"/>
      <c r="D27" s="86" t="s">
        <v>201</v>
      </c>
      <c r="E27" s="86" t="s">
        <v>115</v>
      </c>
      <c r="F27" s="103"/>
      <c r="G27" s="103"/>
      <c r="H27" s="104">
        <f>H29+H31</f>
        <v>145</v>
      </c>
      <c r="I27" s="104">
        <f>I29+I31</f>
        <v>142</v>
      </c>
      <c r="J27" s="104">
        <f t="shared" si="0"/>
        <v>97.93103448275862</v>
      </c>
    </row>
    <row r="28" spans="1:10" ht="54.75" customHeight="1">
      <c r="A28" s="149" t="s">
        <v>116</v>
      </c>
      <c r="B28" s="149"/>
      <c r="C28" s="149"/>
      <c r="D28" s="86" t="s">
        <v>201</v>
      </c>
      <c r="E28" s="86" t="s">
        <v>115</v>
      </c>
      <c r="F28" s="86" t="s">
        <v>117</v>
      </c>
      <c r="G28" s="103"/>
      <c r="H28" s="104">
        <v>3</v>
      </c>
      <c r="I28" s="104">
        <v>0</v>
      </c>
      <c r="J28" s="104">
        <f t="shared" si="0"/>
        <v>0</v>
      </c>
    </row>
    <row r="29" spans="1:10" ht="16.5" customHeight="1">
      <c r="A29" s="149" t="s">
        <v>76</v>
      </c>
      <c r="B29" s="149"/>
      <c r="C29" s="149"/>
      <c r="D29" s="86" t="s">
        <v>201</v>
      </c>
      <c r="E29" s="86" t="s">
        <v>115</v>
      </c>
      <c r="F29" s="86" t="s">
        <v>117</v>
      </c>
      <c r="G29" s="86" t="s">
        <v>111</v>
      </c>
      <c r="H29" s="104">
        <v>3</v>
      </c>
      <c r="I29" s="104">
        <v>0</v>
      </c>
      <c r="J29" s="104">
        <f t="shared" si="0"/>
        <v>0</v>
      </c>
    </row>
    <row r="30" spans="1:10" ht="23.25" customHeight="1">
      <c r="A30" s="149" t="s">
        <v>205</v>
      </c>
      <c r="B30" s="149"/>
      <c r="C30" s="149"/>
      <c r="D30" s="86" t="s">
        <v>201</v>
      </c>
      <c r="E30" s="86" t="s">
        <v>115</v>
      </c>
      <c r="F30" s="86" t="s">
        <v>204</v>
      </c>
      <c r="G30" s="103"/>
      <c r="H30" s="104">
        <v>142</v>
      </c>
      <c r="I30" s="104">
        <v>142</v>
      </c>
      <c r="J30" s="104">
        <f t="shared" si="0"/>
        <v>100</v>
      </c>
    </row>
    <row r="31" spans="1:10" ht="13.5" customHeight="1">
      <c r="A31" s="149" t="s">
        <v>52</v>
      </c>
      <c r="B31" s="149"/>
      <c r="C31" s="149"/>
      <c r="D31" s="86" t="s">
        <v>201</v>
      </c>
      <c r="E31" s="86" t="s">
        <v>115</v>
      </c>
      <c r="F31" s="86" t="s">
        <v>204</v>
      </c>
      <c r="G31" s="86" t="s">
        <v>151</v>
      </c>
      <c r="H31" s="104">
        <v>142</v>
      </c>
      <c r="I31" s="104">
        <v>142</v>
      </c>
      <c r="J31" s="104">
        <f t="shared" si="0"/>
        <v>100</v>
      </c>
    </row>
    <row r="32" spans="1:10" ht="42.75" customHeight="1">
      <c r="A32" s="149" t="s">
        <v>118</v>
      </c>
      <c r="B32" s="149"/>
      <c r="C32" s="149"/>
      <c r="D32" s="86" t="s">
        <v>201</v>
      </c>
      <c r="E32" s="86" t="s">
        <v>119</v>
      </c>
      <c r="F32" s="103"/>
      <c r="G32" s="103"/>
      <c r="H32" s="104">
        <f>H34</f>
        <v>2</v>
      </c>
      <c r="I32" s="104">
        <f>I34</f>
        <v>0</v>
      </c>
      <c r="J32" s="104">
        <f t="shared" si="0"/>
        <v>0</v>
      </c>
    </row>
    <row r="33" spans="1:10" ht="45" customHeight="1">
      <c r="A33" s="149" t="s">
        <v>120</v>
      </c>
      <c r="B33" s="149"/>
      <c r="C33" s="149"/>
      <c r="D33" s="86" t="s">
        <v>201</v>
      </c>
      <c r="E33" s="86" t="s">
        <v>119</v>
      </c>
      <c r="F33" s="86" t="s">
        <v>121</v>
      </c>
      <c r="G33" s="103"/>
      <c r="H33" s="104">
        <v>2</v>
      </c>
      <c r="I33" s="104">
        <v>0</v>
      </c>
      <c r="J33" s="104">
        <f t="shared" si="0"/>
        <v>0</v>
      </c>
    </row>
    <row r="34" spans="1:10" ht="21.75" customHeight="1">
      <c r="A34" s="149" t="s">
        <v>260</v>
      </c>
      <c r="B34" s="149"/>
      <c r="C34" s="149"/>
      <c r="D34" s="86" t="s">
        <v>201</v>
      </c>
      <c r="E34" s="86" t="s">
        <v>119</v>
      </c>
      <c r="F34" s="86" t="s">
        <v>121</v>
      </c>
      <c r="G34" s="86" t="s">
        <v>104</v>
      </c>
      <c r="H34" s="104">
        <v>2</v>
      </c>
      <c r="I34" s="104">
        <v>0</v>
      </c>
      <c r="J34" s="104">
        <f t="shared" si="0"/>
        <v>0</v>
      </c>
    </row>
    <row r="35" spans="1:10" ht="24" customHeight="1">
      <c r="A35" s="149" t="s">
        <v>122</v>
      </c>
      <c r="B35" s="149"/>
      <c r="C35" s="149"/>
      <c r="D35" s="86" t="s">
        <v>201</v>
      </c>
      <c r="E35" s="86" t="s">
        <v>123</v>
      </c>
      <c r="F35" s="103"/>
      <c r="G35" s="103"/>
      <c r="H35" s="104">
        <f>H37+H39+H41+H43</f>
        <v>171.2</v>
      </c>
      <c r="I35" s="104">
        <f>I37+I39+I41+I43</f>
        <v>150.5</v>
      </c>
      <c r="J35" s="104">
        <f t="shared" si="0"/>
        <v>87.9088785046729</v>
      </c>
    </row>
    <row r="36" spans="1:10" ht="23.25" customHeight="1">
      <c r="A36" s="149" t="s">
        <v>269</v>
      </c>
      <c r="B36" s="149"/>
      <c r="C36" s="149"/>
      <c r="D36" s="86" t="s">
        <v>201</v>
      </c>
      <c r="E36" s="86" t="s">
        <v>123</v>
      </c>
      <c r="F36" s="86" t="s">
        <v>267</v>
      </c>
      <c r="G36" s="103"/>
      <c r="H36" s="104">
        <v>63.2</v>
      </c>
      <c r="I36" s="104">
        <v>42.4</v>
      </c>
      <c r="J36" s="104">
        <f t="shared" si="0"/>
        <v>67.0886075949367</v>
      </c>
    </row>
    <row r="37" spans="1:10" ht="25.5" customHeight="1">
      <c r="A37" s="149" t="s">
        <v>269</v>
      </c>
      <c r="B37" s="149"/>
      <c r="C37" s="149"/>
      <c r="D37" s="86" t="s">
        <v>201</v>
      </c>
      <c r="E37" s="86" t="s">
        <v>123</v>
      </c>
      <c r="F37" s="86" t="s">
        <v>267</v>
      </c>
      <c r="G37" s="86" t="s">
        <v>268</v>
      </c>
      <c r="H37" s="104">
        <v>63.2</v>
      </c>
      <c r="I37" s="104">
        <v>42.5</v>
      </c>
      <c r="J37" s="104">
        <f t="shared" si="0"/>
        <v>67.24683544303797</v>
      </c>
    </row>
    <row r="38" spans="1:10" ht="65.25" customHeight="1">
      <c r="A38" s="149" t="s">
        <v>270</v>
      </c>
      <c r="B38" s="149"/>
      <c r="C38" s="149"/>
      <c r="D38" s="86" t="s">
        <v>201</v>
      </c>
      <c r="E38" s="86" t="s">
        <v>123</v>
      </c>
      <c r="F38" s="86" t="s">
        <v>206</v>
      </c>
      <c r="G38" s="103"/>
      <c r="H38" s="104">
        <v>93</v>
      </c>
      <c r="I38" s="104">
        <v>93</v>
      </c>
      <c r="J38" s="104">
        <f t="shared" si="0"/>
        <v>100</v>
      </c>
    </row>
    <row r="39" spans="1:10" ht="12.75">
      <c r="A39" s="149" t="s">
        <v>76</v>
      </c>
      <c r="B39" s="149"/>
      <c r="C39" s="149"/>
      <c r="D39" s="86" t="s">
        <v>201</v>
      </c>
      <c r="E39" s="86" t="s">
        <v>123</v>
      </c>
      <c r="F39" s="86" t="s">
        <v>206</v>
      </c>
      <c r="G39" s="86" t="s">
        <v>111</v>
      </c>
      <c r="H39" s="104">
        <v>93</v>
      </c>
      <c r="I39" s="104">
        <v>93</v>
      </c>
      <c r="J39" s="104">
        <f t="shared" si="0"/>
        <v>100</v>
      </c>
    </row>
    <row r="40" spans="1:10" ht="56.25" customHeight="1">
      <c r="A40" s="149" t="s">
        <v>271</v>
      </c>
      <c r="B40" s="149"/>
      <c r="C40" s="149"/>
      <c r="D40" s="86" t="s">
        <v>201</v>
      </c>
      <c r="E40" s="86" t="s">
        <v>123</v>
      </c>
      <c r="F40" s="86" t="s">
        <v>207</v>
      </c>
      <c r="G40" s="103"/>
      <c r="H40" s="104">
        <v>10</v>
      </c>
      <c r="I40" s="104">
        <v>10</v>
      </c>
      <c r="J40" s="104">
        <f t="shared" si="0"/>
        <v>100</v>
      </c>
    </row>
    <row r="41" spans="1:10" ht="12.75">
      <c r="A41" s="149" t="s">
        <v>76</v>
      </c>
      <c r="B41" s="149"/>
      <c r="C41" s="149"/>
      <c r="D41" s="86" t="s">
        <v>201</v>
      </c>
      <c r="E41" s="86" t="s">
        <v>123</v>
      </c>
      <c r="F41" s="86" t="s">
        <v>207</v>
      </c>
      <c r="G41" s="86" t="s">
        <v>111</v>
      </c>
      <c r="H41" s="104">
        <v>10</v>
      </c>
      <c r="I41" s="104">
        <v>10</v>
      </c>
      <c r="J41" s="104">
        <f t="shared" si="0"/>
        <v>100</v>
      </c>
    </row>
    <row r="42" spans="1:10" ht="55.5" customHeight="1">
      <c r="A42" s="149" t="s">
        <v>272</v>
      </c>
      <c r="B42" s="149"/>
      <c r="C42" s="149"/>
      <c r="D42" s="86" t="s">
        <v>201</v>
      </c>
      <c r="E42" s="86" t="s">
        <v>123</v>
      </c>
      <c r="F42" s="86" t="s">
        <v>208</v>
      </c>
      <c r="G42" s="103"/>
      <c r="H42" s="104">
        <v>5</v>
      </c>
      <c r="I42" s="104">
        <v>5</v>
      </c>
      <c r="J42" s="104">
        <f t="shared" si="0"/>
        <v>100</v>
      </c>
    </row>
    <row r="43" spans="1:10" ht="12.75">
      <c r="A43" s="149" t="s">
        <v>76</v>
      </c>
      <c r="B43" s="149"/>
      <c r="C43" s="149"/>
      <c r="D43" s="86" t="s">
        <v>201</v>
      </c>
      <c r="E43" s="86" t="s">
        <v>123</v>
      </c>
      <c r="F43" s="86" t="s">
        <v>208</v>
      </c>
      <c r="G43" s="86" t="s">
        <v>111</v>
      </c>
      <c r="H43" s="104">
        <v>5</v>
      </c>
      <c r="I43" s="104">
        <v>5</v>
      </c>
      <c r="J43" s="104">
        <f t="shared" si="0"/>
        <v>100</v>
      </c>
    </row>
    <row r="44" spans="1:10" ht="18.75" customHeight="1">
      <c r="A44" s="149" t="s">
        <v>124</v>
      </c>
      <c r="B44" s="149"/>
      <c r="C44" s="149"/>
      <c r="D44" s="86" t="s">
        <v>201</v>
      </c>
      <c r="E44" s="86" t="s">
        <v>125</v>
      </c>
      <c r="F44" s="103"/>
      <c r="G44" s="103"/>
      <c r="H44" s="104">
        <f>H46</f>
        <v>212.2</v>
      </c>
      <c r="I44" s="104">
        <f>I46</f>
        <v>212.2</v>
      </c>
      <c r="J44" s="104">
        <f t="shared" si="0"/>
        <v>100</v>
      </c>
    </row>
    <row r="45" spans="1:10" ht="25.5" customHeight="1">
      <c r="A45" s="149" t="s">
        <v>128</v>
      </c>
      <c r="B45" s="149"/>
      <c r="C45" s="149"/>
      <c r="D45" s="86" t="s">
        <v>201</v>
      </c>
      <c r="E45" s="86" t="s">
        <v>125</v>
      </c>
      <c r="F45" s="86" t="s">
        <v>129</v>
      </c>
      <c r="G45" s="103"/>
      <c r="H45" s="104">
        <v>212.2</v>
      </c>
      <c r="I45" s="104">
        <v>212.2</v>
      </c>
      <c r="J45" s="104">
        <f t="shared" si="0"/>
        <v>100</v>
      </c>
    </row>
    <row r="46" spans="1:10" ht="12.75">
      <c r="A46" s="149" t="s">
        <v>76</v>
      </c>
      <c r="B46" s="149"/>
      <c r="C46" s="149"/>
      <c r="D46" s="86" t="s">
        <v>201</v>
      </c>
      <c r="E46" s="86" t="s">
        <v>125</v>
      </c>
      <c r="F46" s="86" t="s">
        <v>129</v>
      </c>
      <c r="G46" s="86" t="s">
        <v>111</v>
      </c>
      <c r="H46" s="104">
        <v>212.2</v>
      </c>
      <c r="I46" s="104">
        <v>212.2</v>
      </c>
      <c r="J46" s="104">
        <f t="shared" si="0"/>
        <v>100</v>
      </c>
    </row>
    <row r="47" spans="1:10" ht="12.75">
      <c r="A47" s="149" t="s">
        <v>130</v>
      </c>
      <c r="B47" s="149"/>
      <c r="C47" s="149"/>
      <c r="D47" s="86" t="s">
        <v>201</v>
      </c>
      <c r="E47" s="86" t="s">
        <v>131</v>
      </c>
      <c r="F47" s="103"/>
      <c r="G47" s="103"/>
      <c r="H47" s="104">
        <f>H49+H51+H52</f>
        <v>1042.1</v>
      </c>
      <c r="I47" s="104">
        <f>I49+I51+I52</f>
        <v>1037.5</v>
      </c>
      <c r="J47" s="104">
        <f t="shared" si="0"/>
        <v>99.55858362921026</v>
      </c>
    </row>
    <row r="48" spans="1:10" ht="12.75">
      <c r="A48" s="149" t="s">
        <v>132</v>
      </c>
      <c r="B48" s="149"/>
      <c r="C48" s="149"/>
      <c r="D48" s="86" t="s">
        <v>201</v>
      </c>
      <c r="E48" s="86" t="s">
        <v>131</v>
      </c>
      <c r="F48" s="86" t="s">
        <v>133</v>
      </c>
      <c r="G48" s="103"/>
      <c r="H48" s="104">
        <v>128.9</v>
      </c>
      <c r="I48" s="104">
        <v>128.1</v>
      </c>
      <c r="J48" s="104">
        <f t="shared" si="0"/>
        <v>99.37936384794413</v>
      </c>
    </row>
    <row r="49" spans="1:10" ht="12.75">
      <c r="A49" s="149" t="s">
        <v>76</v>
      </c>
      <c r="B49" s="149"/>
      <c r="C49" s="149"/>
      <c r="D49" s="86" t="s">
        <v>201</v>
      </c>
      <c r="E49" s="86" t="s">
        <v>131</v>
      </c>
      <c r="F49" s="86" t="s">
        <v>133</v>
      </c>
      <c r="G49" s="86" t="s">
        <v>111</v>
      </c>
      <c r="H49" s="104">
        <v>128.9</v>
      </c>
      <c r="I49" s="104">
        <v>128.1</v>
      </c>
      <c r="J49" s="104">
        <f t="shared" si="0"/>
        <v>99.37936384794413</v>
      </c>
    </row>
    <row r="50" spans="1:10" ht="55.5" customHeight="1">
      <c r="A50" s="149" t="s">
        <v>134</v>
      </c>
      <c r="B50" s="149"/>
      <c r="C50" s="149"/>
      <c r="D50" s="86" t="s">
        <v>201</v>
      </c>
      <c r="E50" s="86" t="s">
        <v>131</v>
      </c>
      <c r="F50" s="86" t="s">
        <v>135</v>
      </c>
      <c r="G50" s="103"/>
      <c r="H50" s="104">
        <v>195</v>
      </c>
      <c r="I50" s="104">
        <v>192</v>
      </c>
      <c r="J50" s="104">
        <f t="shared" si="0"/>
        <v>98.46153846153847</v>
      </c>
    </row>
    <row r="51" spans="1:10" ht="12.75">
      <c r="A51" s="149" t="s">
        <v>76</v>
      </c>
      <c r="B51" s="149"/>
      <c r="C51" s="149"/>
      <c r="D51" s="86" t="s">
        <v>201</v>
      </c>
      <c r="E51" s="86" t="s">
        <v>131</v>
      </c>
      <c r="F51" s="86" t="s">
        <v>135</v>
      </c>
      <c r="G51" s="86" t="s">
        <v>111</v>
      </c>
      <c r="H51" s="104">
        <v>195</v>
      </c>
      <c r="I51" s="104">
        <v>192</v>
      </c>
      <c r="J51" s="104">
        <f t="shared" si="0"/>
        <v>98.46153846153847</v>
      </c>
    </row>
    <row r="52" spans="1:10" ht="38.25" customHeight="1">
      <c r="A52" s="149" t="s">
        <v>136</v>
      </c>
      <c r="B52" s="149"/>
      <c r="C52" s="149"/>
      <c r="D52" s="86" t="s">
        <v>201</v>
      </c>
      <c r="E52" s="86" t="s">
        <v>131</v>
      </c>
      <c r="F52" s="86" t="s">
        <v>137</v>
      </c>
      <c r="G52" s="103"/>
      <c r="H52" s="104">
        <f>SUM(H53:H54)</f>
        <v>718.2</v>
      </c>
      <c r="I52" s="104">
        <f>SUM(I53:I54)</f>
        <v>717.4</v>
      </c>
      <c r="J52" s="104">
        <f t="shared" si="0"/>
        <v>99.88861041492619</v>
      </c>
    </row>
    <row r="53" spans="1:10" ht="12.75">
      <c r="A53" s="149" t="s">
        <v>126</v>
      </c>
      <c r="B53" s="149"/>
      <c r="C53" s="149"/>
      <c r="D53" s="86" t="s">
        <v>201</v>
      </c>
      <c r="E53" s="86" t="s">
        <v>131</v>
      </c>
      <c r="F53" s="86" t="s">
        <v>137</v>
      </c>
      <c r="G53" s="86" t="s">
        <v>127</v>
      </c>
      <c r="H53" s="104">
        <v>102</v>
      </c>
      <c r="I53" s="104">
        <v>101.5</v>
      </c>
      <c r="J53" s="104">
        <f t="shared" si="0"/>
        <v>99.50980392156863</v>
      </c>
    </row>
    <row r="54" spans="1:10" ht="12.75">
      <c r="A54" s="149" t="s">
        <v>76</v>
      </c>
      <c r="B54" s="149"/>
      <c r="C54" s="149"/>
      <c r="D54" s="86" t="s">
        <v>201</v>
      </c>
      <c r="E54" s="86" t="s">
        <v>131</v>
      </c>
      <c r="F54" s="86" t="s">
        <v>137</v>
      </c>
      <c r="G54" s="86" t="s">
        <v>111</v>
      </c>
      <c r="H54" s="104">
        <v>616.2</v>
      </c>
      <c r="I54" s="104">
        <v>615.9</v>
      </c>
      <c r="J54" s="104">
        <f t="shared" si="0"/>
        <v>99.95131450827652</v>
      </c>
    </row>
    <row r="55" spans="1:10" ht="30.75" customHeight="1">
      <c r="A55" s="149" t="s">
        <v>138</v>
      </c>
      <c r="B55" s="149"/>
      <c r="C55" s="149"/>
      <c r="D55" s="86" t="s">
        <v>201</v>
      </c>
      <c r="E55" s="86" t="s">
        <v>139</v>
      </c>
      <c r="F55" s="103"/>
      <c r="G55" s="103"/>
      <c r="H55" s="104">
        <f>H56</f>
        <v>37.1</v>
      </c>
      <c r="I55" s="104">
        <f>I56</f>
        <v>36.6</v>
      </c>
      <c r="J55" s="104">
        <f t="shared" si="0"/>
        <v>98.6522911051213</v>
      </c>
    </row>
    <row r="56" spans="1:10" ht="21.75" customHeight="1">
      <c r="A56" s="149" t="s">
        <v>140</v>
      </c>
      <c r="B56" s="149"/>
      <c r="C56" s="149"/>
      <c r="D56" s="86" t="s">
        <v>201</v>
      </c>
      <c r="E56" s="86" t="s">
        <v>139</v>
      </c>
      <c r="F56" s="86" t="s">
        <v>141</v>
      </c>
      <c r="G56" s="103"/>
      <c r="H56" s="104">
        <v>37.1</v>
      </c>
      <c r="I56" s="104">
        <v>36.6</v>
      </c>
      <c r="J56" s="104">
        <f t="shared" si="0"/>
        <v>98.6522911051213</v>
      </c>
    </row>
    <row r="57" spans="1:10" ht="22.5" customHeight="1">
      <c r="A57" s="149" t="s">
        <v>260</v>
      </c>
      <c r="B57" s="149"/>
      <c r="C57" s="149"/>
      <c r="D57" s="86" t="s">
        <v>201</v>
      </c>
      <c r="E57" s="86" t="s">
        <v>139</v>
      </c>
      <c r="F57" s="86" t="s">
        <v>141</v>
      </c>
      <c r="G57" s="86" t="s">
        <v>104</v>
      </c>
      <c r="H57" s="104">
        <v>37.1</v>
      </c>
      <c r="I57" s="104">
        <v>36.6</v>
      </c>
      <c r="J57" s="104">
        <f t="shared" si="0"/>
        <v>98.6522911051213</v>
      </c>
    </row>
    <row r="58" spans="1:10" ht="12.75">
      <c r="A58" s="149" t="s">
        <v>142</v>
      </c>
      <c r="B58" s="149"/>
      <c r="C58" s="149"/>
      <c r="D58" s="86" t="s">
        <v>201</v>
      </c>
      <c r="E58" s="86" t="s">
        <v>143</v>
      </c>
      <c r="F58" s="103"/>
      <c r="G58" s="103"/>
      <c r="H58" s="104">
        <f>H59+H61+H63+H65</f>
        <v>2679.8999999999996</v>
      </c>
      <c r="I58" s="104">
        <f>I59+I61+I63+I65</f>
        <v>2679.8999999999996</v>
      </c>
      <c r="J58" s="104">
        <f t="shared" si="0"/>
        <v>100</v>
      </c>
    </row>
    <row r="59" spans="1:10" ht="33.75" customHeight="1">
      <c r="A59" s="149" t="s">
        <v>144</v>
      </c>
      <c r="B59" s="149"/>
      <c r="C59" s="149"/>
      <c r="D59" s="86" t="s">
        <v>201</v>
      </c>
      <c r="E59" s="86" t="s">
        <v>143</v>
      </c>
      <c r="F59" s="86" t="s">
        <v>209</v>
      </c>
      <c r="G59" s="103"/>
      <c r="H59" s="104">
        <v>8.8</v>
      </c>
      <c r="I59" s="104">
        <v>8.8</v>
      </c>
      <c r="J59" s="104">
        <f t="shared" si="0"/>
        <v>100</v>
      </c>
    </row>
    <row r="60" spans="1:10" ht="27" customHeight="1">
      <c r="A60" s="149" t="s">
        <v>213</v>
      </c>
      <c r="B60" s="149"/>
      <c r="C60" s="149"/>
      <c r="D60" s="86" t="s">
        <v>201</v>
      </c>
      <c r="E60" s="86" t="s">
        <v>143</v>
      </c>
      <c r="F60" s="86" t="s">
        <v>209</v>
      </c>
      <c r="G60" s="86" t="s">
        <v>212</v>
      </c>
      <c r="H60" s="104">
        <v>8.8</v>
      </c>
      <c r="I60" s="104">
        <v>8.8</v>
      </c>
      <c r="J60" s="104">
        <f t="shared" si="0"/>
        <v>100</v>
      </c>
    </row>
    <row r="61" spans="1:10" ht="33.75" customHeight="1">
      <c r="A61" s="149" t="s">
        <v>215</v>
      </c>
      <c r="B61" s="149"/>
      <c r="C61" s="149"/>
      <c r="D61" s="86" t="s">
        <v>201</v>
      </c>
      <c r="E61" s="86" t="s">
        <v>143</v>
      </c>
      <c r="F61" s="86" t="s">
        <v>214</v>
      </c>
      <c r="G61" s="103"/>
      <c r="H61" s="104">
        <v>1889.6</v>
      </c>
      <c r="I61" s="104">
        <v>1889.6</v>
      </c>
      <c r="J61" s="104">
        <f t="shared" si="0"/>
        <v>100</v>
      </c>
    </row>
    <row r="62" spans="1:10" ht="32.25" customHeight="1">
      <c r="A62" s="149" t="s">
        <v>211</v>
      </c>
      <c r="B62" s="149"/>
      <c r="C62" s="149"/>
      <c r="D62" s="86" t="s">
        <v>201</v>
      </c>
      <c r="E62" s="86" t="s">
        <v>143</v>
      </c>
      <c r="F62" s="86" t="s">
        <v>214</v>
      </c>
      <c r="G62" s="86" t="s">
        <v>210</v>
      </c>
      <c r="H62" s="104">
        <v>1889.6</v>
      </c>
      <c r="I62" s="104">
        <v>1889.6</v>
      </c>
      <c r="J62" s="104">
        <f t="shared" si="0"/>
        <v>100</v>
      </c>
    </row>
    <row r="63" spans="1:10" ht="30.75" customHeight="1">
      <c r="A63" s="149" t="s">
        <v>215</v>
      </c>
      <c r="B63" s="149"/>
      <c r="C63" s="149"/>
      <c r="D63" s="86" t="s">
        <v>201</v>
      </c>
      <c r="E63" s="86" t="s">
        <v>143</v>
      </c>
      <c r="F63" s="86" t="s">
        <v>216</v>
      </c>
      <c r="G63" s="103"/>
      <c r="H63" s="104">
        <v>335.3</v>
      </c>
      <c r="I63" s="104">
        <v>335.3</v>
      </c>
      <c r="J63" s="104">
        <f t="shared" si="0"/>
        <v>100</v>
      </c>
    </row>
    <row r="64" spans="1:10" ht="33.75" customHeight="1">
      <c r="A64" s="149" t="s">
        <v>211</v>
      </c>
      <c r="B64" s="149"/>
      <c r="C64" s="149"/>
      <c r="D64" s="86" t="s">
        <v>201</v>
      </c>
      <c r="E64" s="86" t="s">
        <v>143</v>
      </c>
      <c r="F64" s="86" t="s">
        <v>216</v>
      </c>
      <c r="G64" s="86" t="s">
        <v>210</v>
      </c>
      <c r="H64" s="104">
        <v>335.3</v>
      </c>
      <c r="I64" s="104">
        <v>335.3</v>
      </c>
      <c r="J64" s="104">
        <f t="shared" si="0"/>
        <v>100</v>
      </c>
    </row>
    <row r="65" spans="1:10" ht="34.5" customHeight="1">
      <c r="A65" s="149" t="s">
        <v>145</v>
      </c>
      <c r="B65" s="149"/>
      <c r="C65" s="149"/>
      <c r="D65" s="86" t="s">
        <v>201</v>
      </c>
      <c r="E65" s="86" t="s">
        <v>143</v>
      </c>
      <c r="F65" s="86" t="s">
        <v>146</v>
      </c>
      <c r="G65" s="103"/>
      <c r="H65" s="104">
        <v>446.2</v>
      </c>
      <c r="I65" s="104">
        <v>446.2</v>
      </c>
      <c r="J65" s="104">
        <f t="shared" si="0"/>
        <v>100</v>
      </c>
    </row>
    <row r="66" spans="1:10" ht="12.75">
      <c r="A66" s="149" t="s">
        <v>76</v>
      </c>
      <c r="B66" s="149"/>
      <c r="C66" s="149"/>
      <c r="D66" s="86" t="s">
        <v>201</v>
      </c>
      <c r="E66" s="86" t="s">
        <v>143</v>
      </c>
      <c r="F66" s="86" t="s">
        <v>146</v>
      </c>
      <c r="G66" s="86" t="s">
        <v>111</v>
      </c>
      <c r="H66" s="104">
        <v>446.2</v>
      </c>
      <c r="I66" s="104">
        <v>446.2</v>
      </c>
      <c r="J66" s="104">
        <f t="shared" si="0"/>
        <v>100</v>
      </c>
    </row>
    <row r="67" spans="1:10" ht="27" customHeight="1">
      <c r="A67" s="149" t="s">
        <v>273</v>
      </c>
      <c r="B67" s="149"/>
      <c r="C67" s="149"/>
      <c r="D67" s="86" t="s">
        <v>201</v>
      </c>
      <c r="E67" s="86" t="s">
        <v>217</v>
      </c>
      <c r="F67" s="103"/>
      <c r="G67" s="103"/>
      <c r="H67" s="104">
        <f>H68</f>
        <v>47</v>
      </c>
      <c r="I67" s="104">
        <f>I68</f>
        <v>47</v>
      </c>
      <c r="J67" s="104">
        <f t="shared" si="0"/>
        <v>100</v>
      </c>
    </row>
    <row r="68" spans="1:10" ht="44.25" customHeight="1">
      <c r="A68" s="149" t="s">
        <v>274</v>
      </c>
      <c r="B68" s="149"/>
      <c r="C68" s="149"/>
      <c r="D68" s="86" t="s">
        <v>201</v>
      </c>
      <c r="E68" s="86" t="s">
        <v>217</v>
      </c>
      <c r="F68" s="86" t="s">
        <v>147</v>
      </c>
      <c r="G68" s="103"/>
      <c r="H68" s="104">
        <v>47</v>
      </c>
      <c r="I68" s="104">
        <v>47</v>
      </c>
      <c r="J68" s="104">
        <f t="shared" si="0"/>
        <v>100</v>
      </c>
    </row>
    <row r="69" spans="1:10" ht="12.75">
      <c r="A69" s="149" t="s">
        <v>76</v>
      </c>
      <c r="B69" s="149"/>
      <c r="C69" s="149"/>
      <c r="D69" s="86" t="s">
        <v>201</v>
      </c>
      <c r="E69" s="86" t="s">
        <v>217</v>
      </c>
      <c r="F69" s="86" t="s">
        <v>147</v>
      </c>
      <c r="G69" s="86" t="s">
        <v>111</v>
      </c>
      <c r="H69" s="104">
        <v>47</v>
      </c>
      <c r="I69" s="104">
        <v>47</v>
      </c>
      <c r="J69" s="104">
        <f t="shared" si="0"/>
        <v>100</v>
      </c>
    </row>
    <row r="70" spans="1:10" ht="24.75" customHeight="1">
      <c r="A70" s="149" t="s">
        <v>276</v>
      </c>
      <c r="B70" s="149"/>
      <c r="C70" s="149"/>
      <c r="D70" s="86" t="s">
        <v>201</v>
      </c>
      <c r="E70" s="86" t="s">
        <v>275</v>
      </c>
      <c r="F70" s="103"/>
      <c r="G70" s="103"/>
      <c r="H70" s="104">
        <f>H71</f>
        <v>73.4</v>
      </c>
      <c r="I70" s="104">
        <f>I71</f>
        <v>61.3</v>
      </c>
      <c r="J70" s="104">
        <f t="shared" si="0"/>
        <v>83.51498637602178</v>
      </c>
    </row>
    <row r="71" spans="1:10" ht="45.75" customHeight="1">
      <c r="A71" s="149" t="s">
        <v>278</v>
      </c>
      <c r="B71" s="149"/>
      <c r="C71" s="149"/>
      <c r="D71" s="86" t="s">
        <v>201</v>
      </c>
      <c r="E71" s="86" t="s">
        <v>275</v>
      </c>
      <c r="F71" s="86" t="s">
        <v>277</v>
      </c>
      <c r="G71" s="103"/>
      <c r="H71" s="104">
        <v>73.4</v>
      </c>
      <c r="I71" s="104">
        <v>61.3</v>
      </c>
      <c r="J71" s="104">
        <f t="shared" si="0"/>
        <v>83.51498637602178</v>
      </c>
    </row>
    <row r="72" spans="1:10" ht="12.75">
      <c r="A72" s="149" t="s">
        <v>149</v>
      </c>
      <c r="B72" s="149"/>
      <c r="C72" s="149"/>
      <c r="D72" s="86" t="s">
        <v>201</v>
      </c>
      <c r="E72" s="86" t="s">
        <v>275</v>
      </c>
      <c r="F72" s="86" t="s">
        <v>277</v>
      </c>
      <c r="G72" s="86" t="s">
        <v>150</v>
      </c>
      <c r="H72" s="104">
        <v>73.4</v>
      </c>
      <c r="I72" s="104">
        <v>61.3</v>
      </c>
      <c r="J72" s="104">
        <f t="shared" si="0"/>
        <v>83.51498637602178</v>
      </c>
    </row>
    <row r="73" spans="1:10" ht="15" customHeight="1">
      <c r="A73" s="149" t="s">
        <v>219</v>
      </c>
      <c r="B73" s="149"/>
      <c r="C73" s="149"/>
      <c r="D73" s="86" t="s">
        <v>201</v>
      </c>
      <c r="E73" s="86" t="s">
        <v>218</v>
      </c>
      <c r="F73" s="103"/>
      <c r="G73" s="103"/>
      <c r="H73" s="104">
        <f>H74</f>
        <v>10.3</v>
      </c>
      <c r="I73" s="104">
        <f>I74</f>
        <v>10.3</v>
      </c>
      <c r="J73" s="104">
        <f t="shared" si="0"/>
        <v>100</v>
      </c>
    </row>
    <row r="74" spans="1:10" ht="33.75" customHeight="1">
      <c r="A74" s="149" t="s">
        <v>220</v>
      </c>
      <c r="B74" s="149"/>
      <c r="C74" s="149"/>
      <c r="D74" s="86" t="s">
        <v>201</v>
      </c>
      <c r="E74" s="86" t="s">
        <v>218</v>
      </c>
      <c r="F74" s="86" t="s">
        <v>148</v>
      </c>
      <c r="G74" s="103"/>
      <c r="H74" s="104">
        <v>10.3</v>
      </c>
      <c r="I74" s="104">
        <v>10.3</v>
      </c>
      <c r="J74" s="104">
        <f t="shared" si="0"/>
        <v>100</v>
      </c>
    </row>
    <row r="75" spans="1:10" ht="26.25" customHeight="1">
      <c r="A75" s="149" t="s">
        <v>223</v>
      </c>
      <c r="B75" s="149"/>
      <c r="C75" s="149"/>
      <c r="D75" s="86" t="s">
        <v>201</v>
      </c>
      <c r="E75" s="86" t="s">
        <v>218</v>
      </c>
      <c r="F75" s="86" t="s">
        <v>148</v>
      </c>
      <c r="G75" s="86" t="s">
        <v>104</v>
      </c>
      <c r="H75" s="104">
        <v>10.3</v>
      </c>
      <c r="I75" s="104">
        <v>10.3</v>
      </c>
      <c r="J75" s="104">
        <f>I75/H75*100</f>
        <v>100</v>
      </c>
    </row>
    <row r="76" ht="32.25" customHeight="1"/>
    <row r="77" spans="1:10" ht="18.75" customHeight="1">
      <c r="A77" s="150" t="s">
        <v>250</v>
      </c>
      <c r="B77" s="150"/>
      <c r="C77" s="150"/>
      <c r="D77" s="150"/>
      <c r="E77" s="150"/>
      <c r="H77" s="154" t="s">
        <v>251</v>
      </c>
      <c r="I77" s="154"/>
      <c r="J77" s="154"/>
    </row>
  </sheetData>
  <mergeCells count="75">
    <mergeCell ref="A74:C74"/>
    <mergeCell ref="F3:J3"/>
    <mergeCell ref="F1:J1"/>
    <mergeCell ref="H77:J77"/>
    <mergeCell ref="A75:C75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6:C56"/>
    <mergeCell ref="A57:C57"/>
    <mergeCell ref="A55:C55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3:C33"/>
    <mergeCell ref="A34:C34"/>
    <mergeCell ref="A37:C37"/>
    <mergeCell ref="A35:C35"/>
    <mergeCell ref="A36:C36"/>
    <mergeCell ref="A29:C29"/>
    <mergeCell ref="A30:C30"/>
    <mergeCell ref="A31:C31"/>
    <mergeCell ref="A32:C32"/>
    <mergeCell ref="A20:C20"/>
    <mergeCell ref="A21:C21"/>
    <mergeCell ref="A77:E77"/>
    <mergeCell ref="A24:C24"/>
    <mergeCell ref="A25:C25"/>
    <mergeCell ref="A26:C26"/>
    <mergeCell ref="A22:C22"/>
    <mergeCell ref="A23:C23"/>
    <mergeCell ref="A27:C27"/>
    <mergeCell ref="A28:C28"/>
    <mergeCell ref="A17:C17"/>
    <mergeCell ref="A18:C18"/>
    <mergeCell ref="A15:C15"/>
    <mergeCell ref="A19:C19"/>
    <mergeCell ref="A10:C10"/>
    <mergeCell ref="A11:C11"/>
    <mergeCell ref="A12:C12"/>
    <mergeCell ref="A16:C16"/>
    <mergeCell ref="A13:C13"/>
    <mergeCell ref="A14:C14"/>
    <mergeCell ref="A5:J5"/>
    <mergeCell ref="A7:C7"/>
    <mergeCell ref="A8:C8"/>
    <mergeCell ref="A9:C9"/>
    <mergeCell ref="E9:G9"/>
  </mergeCells>
  <printOptions/>
  <pageMargins left="0.75" right="0.25" top="0.23" bottom="0.22" header="0.23" footer="0.1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44.00390625" style="0" customWidth="1"/>
    <col min="3" max="3" width="16.875" style="0" customWidth="1"/>
    <col min="4" max="4" width="13.375" style="0" customWidth="1"/>
    <col min="5" max="5" width="11.125" style="0" customWidth="1"/>
  </cols>
  <sheetData>
    <row r="1" spans="3:5" ht="15.75">
      <c r="C1" s="119" t="s">
        <v>155</v>
      </c>
      <c r="D1" s="119"/>
      <c r="E1" s="42"/>
    </row>
    <row r="2" spans="3:5" ht="6" customHeight="1">
      <c r="C2" s="43"/>
      <c r="D2" s="43"/>
      <c r="E2" s="43"/>
    </row>
    <row r="3" spans="3:5" ht="12.75">
      <c r="C3" s="120" t="s">
        <v>297</v>
      </c>
      <c r="D3" s="158"/>
      <c r="E3" s="158"/>
    </row>
    <row r="4" spans="2:5" ht="12.75" customHeight="1">
      <c r="B4" s="1"/>
      <c r="C4" s="158"/>
      <c r="D4" s="158"/>
      <c r="E4" s="158"/>
    </row>
    <row r="5" spans="3:5" ht="102.75" customHeight="1">
      <c r="C5" s="158"/>
      <c r="D5" s="158"/>
      <c r="E5" s="158"/>
    </row>
    <row r="7" spans="1:5" ht="33.75" customHeight="1">
      <c r="A7" s="153" t="s">
        <v>283</v>
      </c>
      <c r="B7" s="155"/>
      <c r="C7" s="155"/>
      <c r="D7" s="155"/>
      <c r="E7" s="155"/>
    </row>
    <row r="8" spans="1:5" ht="32.25" thickBot="1">
      <c r="A8" s="4"/>
      <c r="B8" s="4"/>
      <c r="C8" s="4"/>
      <c r="D8" s="4"/>
      <c r="E8" s="4" t="s">
        <v>77</v>
      </c>
    </row>
    <row r="9" spans="1:5" ht="66" customHeight="1">
      <c r="A9" s="6" t="s">
        <v>0</v>
      </c>
      <c r="B9" s="6" t="s">
        <v>71</v>
      </c>
      <c r="C9" s="96" t="s">
        <v>257</v>
      </c>
      <c r="D9" s="6" t="s">
        <v>221</v>
      </c>
      <c r="E9" s="6" t="s">
        <v>224</v>
      </c>
    </row>
    <row r="10" spans="1:5" ht="14.25">
      <c r="A10" s="97" t="s">
        <v>23</v>
      </c>
      <c r="B10" s="12" t="s">
        <v>24</v>
      </c>
      <c r="C10" s="26">
        <f>SUM(C11:C14)</f>
        <v>3039.7999999999997</v>
      </c>
      <c r="D10" s="26">
        <f>SUM(D11:D14)</f>
        <v>2991.7000000000003</v>
      </c>
      <c r="E10" s="26">
        <f aca="true" t="shared" si="0" ref="E10:E34">D10/C10*100</f>
        <v>98.4176590565169</v>
      </c>
    </row>
    <row r="11" spans="1:5" ht="44.25" customHeight="1">
      <c r="A11" s="13" t="s">
        <v>25</v>
      </c>
      <c r="B11" s="6" t="s">
        <v>51</v>
      </c>
      <c r="C11" s="27">
        <v>324.6</v>
      </c>
      <c r="D11" s="27">
        <v>292.5</v>
      </c>
      <c r="E11" s="27">
        <f t="shared" si="0"/>
        <v>90.11090573012939</v>
      </c>
    </row>
    <row r="12" spans="1:5" ht="51">
      <c r="A12" s="14" t="s">
        <v>26</v>
      </c>
      <c r="B12" s="16" t="s">
        <v>284</v>
      </c>
      <c r="C12" s="73">
        <v>2682.7</v>
      </c>
      <c r="D12" s="73">
        <v>2672.3</v>
      </c>
      <c r="E12" s="27">
        <f t="shared" si="0"/>
        <v>99.61233086070006</v>
      </c>
    </row>
    <row r="13" spans="1:5" ht="15">
      <c r="A13" s="14" t="s">
        <v>285</v>
      </c>
      <c r="B13" s="16" t="s">
        <v>263</v>
      </c>
      <c r="C13" s="73">
        <v>5</v>
      </c>
      <c r="D13" s="73">
        <v>0</v>
      </c>
      <c r="E13" s="27">
        <f t="shared" si="0"/>
        <v>0</v>
      </c>
    </row>
    <row r="14" spans="1:5" ht="15">
      <c r="A14" s="98" t="s">
        <v>225</v>
      </c>
      <c r="B14" s="16" t="s">
        <v>38</v>
      </c>
      <c r="C14" s="74">
        <v>27.5</v>
      </c>
      <c r="D14" s="74">
        <v>26.9</v>
      </c>
      <c r="E14" s="27">
        <f t="shared" si="0"/>
        <v>97.81818181818181</v>
      </c>
    </row>
    <row r="15" spans="1:5" ht="14.25">
      <c r="A15" s="99" t="s">
        <v>287</v>
      </c>
      <c r="B15" s="17" t="s">
        <v>288</v>
      </c>
      <c r="C15" s="75">
        <f>SUM(C16)</f>
        <v>140.65</v>
      </c>
      <c r="D15" s="75">
        <f>SUM(D16)</f>
        <v>140.7</v>
      </c>
      <c r="E15" s="75">
        <f>D15/C15*100</f>
        <v>100.03554923569142</v>
      </c>
    </row>
    <row r="16" spans="1:5" ht="15">
      <c r="A16" s="98" t="s">
        <v>286</v>
      </c>
      <c r="B16" s="16" t="s">
        <v>279</v>
      </c>
      <c r="C16" s="74">
        <v>140.65</v>
      </c>
      <c r="D16" s="74">
        <v>140.7</v>
      </c>
      <c r="E16" s="27">
        <f>D16/C16*100</f>
        <v>100.03554923569142</v>
      </c>
    </row>
    <row r="17" spans="1:5" ht="25.5">
      <c r="A17" s="99" t="s">
        <v>27</v>
      </c>
      <c r="B17" s="17" t="s">
        <v>39</v>
      </c>
      <c r="C17" s="75">
        <f>SUM(C18:C19)</f>
        <v>147</v>
      </c>
      <c r="D17" s="75">
        <f>SUM(D18:D19)</f>
        <v>142</v>
      </c>
      <c r="E17" s="26">
        <f t="shared" si="0"/>
        <v>96.5986394557823</v>
      </c>
    </row>
    <row r="18" spans="1:5" ht="38.25">
      <c r="A18" s="98" t="s">
        <v>28</v>
      </c>
      <c r="B18" s="16" t="s">
        <v>289</v>
      </c>
      <c r="C18" s="74">
        <v>145</v>
      </c>
      <c r="D18" s="74">
        <v>142</v>
      </c>
      <c r="E18" s="27">
        <f t="shared" si="0"/>
        <v>97.93103448275862</v>
      </c>
    </row>
    <row r="19" spans="1:5" ht="25.5">
      <c r="A19" s="98" t="s">
        <v>83</v>
      </c>
      <c r="B19" s="16" t="s">
        <v>82</v>
      </c>
      <c r="C19" s="74">
        <v>2</v>
      </c>
      <c r="D19" s="74">
        <v>0</v>
      </c>
      <c r="E19" s="27">
        <f t="shared" si="0"/>
        <v>0</v>
      </c>
    </row>
    <row r="20" spans="1:6" ht="14.25">
      <c r="A20" s="99" t="s">
        <v>29</v>
      </c>
      <c r="B20" s="17" t="s">
        <v>40</v>
      </c>
      <c r="C20" s="75">
        <f>SUM(C21:C21)</f>
        <v>171.2</v>
      </c>
      <c r="D20" s="75">
        <f>SUM(D21:D21)</f>
        <v>150.5</v>
      </c>
      <c r="E20" s="26">
        <f t="shared" si="0"/>
        <v>87.9088785046729</v>
      </c>
      <c r="F20" s="15"/>
    </row>
    <row r="21" spans="1:5" ht="18.75" customHeight="1">
      <c r="A21" s="98" t="s">
        <v>30</v>
      </c>
      <c r="B21" s="16" t="s">
        <v>41</v>
      </c>
      <c r="C21" s="74">
        <v>171.2</v>
      </c>
      <c r="D21" s="74">
        <v>150.5</v>
      </c>
      <c r="E21" s="27">
        <f t="shared" si="0"/>
        <v>87.9088785046729</v>
      </c>
    </row>
    <row r="22" spans="1:6" ht="14.25">
      <c r="A22" s="99" t="s">
        <v>31</v>
      </c>
      <c r="B22" s="17" t="s">
        <v>42</v>
      </c>
      <c r="C22" s="75">
        <f>SUM(C23:C24)</f>
        <v>1254.3</v>
      </c>
      <c r="D22" s="75">
        <f>SUM(D23:D24)</f>
        <v>1249.7</v>
      </c>
      <c r="E22" s="26">
        <f t="shared" si="0"/>
        <v>99.63326158016424</v>
      </c>
      <c r="F22" s="15"/>
    </row>
    <row r="23" spans="1:5" ht="15">
      <c r="A23" s="98" t="s">
        <v>32</v>
      </c>
      <c r="B23" s="16" t="s">
        <v>43</v>
      </c>
      <c r="C23" s="74">
        <v>212.2</v>
      </c>
      <c r="D23" s="74">
        <v>212.2</v>
      </c>
      <c r="E23" s="27">
        <f t="shared" si="0"/>
        <v>100</v>
      </c>
    </row>
    <row r="24" spans="1:5" ht="15">
      <c r="A24" s="98" t="s">
        <v>33</v>
      </c>
      <c r="B24" s="16" t="s">
        <v>44</v>
      </c>
      <c r="C24" s="74">
        <v>1042.1</v>
      </c>
      <c r="D24" s="74">
        <v>1037.5</v>
      </c>
      <c r="E24" s="27">
        <f t="shared" si="0"/>
        <v>99.55858362921026</v>
      </c>
    </row>
    <row r="25" spans="1:5" ht="14.25">
      <c r="A25" s="99" t="s">
        <v>34</v>
      </c>
      <c r="B25" s="17" t="s">
        <v>45</v>
      </c>
      <c r="C25" s="75">
        <f>C26</f>
        <v>37.1</v>
      </c>
      <c r="D25" s="75">
        <f>D26</f>
        <v>36.6</v>
      </c>
      <c r="E25" s="26">
        <f t="shared" si="0"/>
        <v>98.6522911051213</v>
      </c>
    </row>
    <row r="26" spans="1:5" ht="15">
      <c r="A26" s="98" t="s">
        <v>35</v>
      </c>
      <c r="B26" s="16" t="s">
        <v>46</v>
      </c>
      <c r="C26" s="74">
        <v>37.1</v>
      </c>
      <c r="D26" s="74">
        <v>36.6</v>
      </c>
      <c r="E26" s="27">
        <f t="shared" si="0"/>
        <v>98.6522911051213</v>
      </c>
    </row>
    <row r="27" spans="1:5" ht="14.25">
      <c r="A27" s="99" t="s">
        <v>36</v>
      </c>
      <c r="B27" s="17" t="s">
        <v>228</v>
      </c>
      <c r="C27" s="75">
        <f>SUM(C28:C29)</f>
        <v>2726.9</v>
      </c>
      <c r="D27" s="75">
        <f>SUM(D28:D29)</f>
        <v>2726.9</v>
      </c>
      <c r="E27" s="26">
        <f t="shared" si="0"/>
        <v>100</v>
      </c>
    </row>
    <row r="28" spans="1:5" ht="15">
      <c r="A28" s="98" t="s">
        <v>37</v>
      </c>
      <c r="B28" s="16" t="s">
        <v>47</v>
      </c>
      <c r="C28" s="74">
        <v>2679.9</v>
      </c>
      <c r="D28" s="74">
        <v>2679.9</v>
      </c>
      <c r="E28" s="27">
        <f t="shared" si="0"/>
        <v>100</v>
      </c>
    </row>
    <row r="29" spans="1:5" ht="25.5">
      <c r="A29" s="98" t="s">
        <v>226</v>
      </c>
      <c r="B29" s="16" t="s">
        <v>290</v>
      </c>
      <c r="C29" s="74">
        <v>47</v>
      </c>
      <c r="D29" s="74">
        <v>47</v>
      </c>
      <c r="E29" s="27">
        <f t="shared" si="0"/>
        <v>100</v>
      </c>
    </row>
    <row r="30" spans="1:5" ht="14.25">
      <c r="A30" s="99">
        <v>1000</v>
      </c>
      <c r="B30" s="17" t="s">
        <v>49</v>
      </c>
      <c r="C30" s="75">
        <f>C31</f>
        <v>73.4</v>
      </c>
      <c r="D30" s="75">
        <f>D31</f>
        <v>61.3</v>
      </c>
      <c r="E30" s="26">
        <f t="shared" si="0"/>
        <v>83.51498637602178</v>
      </c>
    </row>
    <row r="31" spans="1:5" ht="15">
      <c r="A31" s="98">
        <v>1001</v>
      </c>
      <c r="B31" s="16" t="s">
        <v>291</v>
      </c>
      <c r="C31" s="74">
        <v>73.4</v>
      </c>
      <c r="D31" s="74">
        <v>61.3</v>
      </c>
      <c r="E31" s="27">
        <f t="shared" si="0"/>
        <v>83.51498637602178</v>
      </c>
    </row>
    <row r="32" spans="1:5" ht="14.25">
      <c r="A32" s="99">
        <v>1100</v>
      </c>
      <c r="B32" s="17" t="s">
        <v>48</v>
      </c>
      <c r="C32" s="75">
        <f>C33</f>
        <v>10.3</v>
      </c>
      <c r="D32" s="75">
        <f>D33</f>
        <v>10.3</v>
      </c>
      <c r="E32" s="26">
        <f>D32/C32*100</f>
        <v>100</v>
      </c>
    </row>
    <row r="33" spans="1:5" ht="15">
      <c r="A33" s="98">
        <v>1102</v>
      </c>
      <c r="B33" s="16" t="s">
        <v>227</v>
      </c>
      <c r="C33" s="74">
        <v>10.3</v>
      </c>
      <c r="D33" s="74">
        <v>10.3</v>
      </c>
      <c r="E33" s="27">
        <f>D33/C33*100</f>
        <v>100</v>
      </c>
    </row>
    <row r="34" spans="1:5" ht="14.25">
      <c r="A34" s="156" t="s">
        <v>78</v>
      </c>
      <c r="B34" s="157"/>
      <c r="C34" s="75">
        <f>C10+C15+C17+C20+C22+C25+C27+C32+C30</f>
        <v>7600.650000000001</v>
      </c>
      <c r="D34" s="75">
        <f>D10+D15+D17+D20+D22+D25+D27+D32+D30</f>
        <v>7509.700000000001</v>
      </c>
      <c r="E34" s="26">
        <f t="shared" si="0"/>
        <v>98.8033918151737</v>
      </c>
    </row>
    <row r="36" spans="1:5" ht="24.75" customHeight="1">
      <c r="A36" s="110" t="s">
        <v>250</v>
      </c>
      <c r="B36" s="110"/>
      <c r="C36" s="85"/>
      <c r="D36" s="159" t="s">
        <v>251</v>
      </c>
      <c r="E36" s="159"/>
    </row>
  </sheetData>
  <mergeCells count="6">
    <mergeCell ref="A36:B36"/>
    <mergeCell ref="C1:D1"/>
    <mergeCell ref="A7:E7"/>
    <mergeCell ref="A34:B34"/>
    <mergeCell ref="C3:E5"/>
    <mergeCell ref="D36:E36"/>
  </mergeCells>
  <printOptions/>
  <pageMargins left="0.28" right="0.25" top="0.2" bottom="0.25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27.125" style="0" customWidth="1"/>
    <col min="2" max="2" width="34.125" style="0" customWidth="1"/>
    <col min="3" max="3" width="17.875" style="0" customWidth="1"/>
    <col min="4" max="4" width="14.25390625" style="0" customWidth="1"/>
    <col min="5" max="5" width="7.00390625" style="0" customWidth="1"/>
  </cols>
  <sheetData>
    <row r="1" ht="3" customHeight="1"/>
    <row r="2" spans="3:5" ht="15.75">
      <c r="C2" s="119" t="s">
        <v>156</v>
      </c>
      <c r="D2" s="119"/>
      <c r="E2" s="42"/>
    </row>
    <row r="3" spans="3:5" ht="10.5" customHeight="1">
      <c r="C3" s="43"/>
      <c r="D3" s="43"/>
      <c r="E3" s="43"/>
    </row>
    <row r="4" spans="2:6" ht="141" customHeight="1">
      <c r="B4" s="1"/>
      <c r="C4" s="152" t="s">
        <v>298</v>
      </c>
      <c r="D4" s="152"/>
      <c r="E4" s="152"/>
      <c r="F4" s="1"/>
    </row>
    <row r="6" spans="1:5" ht="30.75" customHeight="1">
      <c r="A6" s="153" t="s">
        <v>292</v>
      </c>
      <c r="B6" s="166"/>
      <c r="C6" s="166"/>
      <c r="D6" s="166"/>
      <c r="E6" s="166"/>
    </row>
    <row r="7" spans="1:5" ht="16.5" thickBot="1">
      <c r="A7" s="4"/>
      <c r="B7" s="4"/>
      <c r="C7" s="4"/>
      <c r="D7" s="168" t="s">
        <v>77</v>
      </c>
      <c r="E7" s="168"/>
    </row>
    <row r="8" spans="1:5" ht="72" customHeight="1">
      <c r="A8" s="19" t="s">
        <v>75</v>
      </c>
      <c r="B8" s="19" t="s">
        <v>79</v>
      </c>
      <c r="C8" s="96" t="s">
        <v>257</v>
      </c>
      <c r="D8" s="169" t="s">
        <v>221</v>
      </c>
      <c r="E8" s="170"/>
    </row>
    <row r="9" spans="1:5" ht="13.5">
      <c r="A9" s="160" t="s">
        <v>237</v>
      </c>
      <c r="B9" s="161"/>
      <c r="C9" s="161"/>
      <c r="D9" s="161"/>
      <c r="E9" s="136"/>
    </row>
    <row r="10" spans="1:5" ht="47.25">
      <c r="A10" s="19"/>
      <c r="B10" s="34" t="s">
        <v>84</v>
      </c>
      <c r="C10" s="36">
        <v>815</v>
      </c>
      <c r="D10" s="173">
        <v>539.5</v>
      </c>
      <c r="E10" s="174"/>
    </row>
    <row r="11" spans="1:5" ht="15.75">
      <c r="A11" s="19"/>
      <c r="B11" s="33"/>
      <c r="C11" s="37"/>
      <c r="D11" s="175"/>
      <c r="E11" s="176"/>
    </row>
    <row r="12" spans="1:5" s="15" customFormat="1" ht="47.25">
      <c r="A12" s="35" t="s">
        <v>53</v>
      </c>
      <c r="B12" s="41" t="s">
        <v>85</v>
      </c>
      <c r="C12" s="38">
        <v>815</v>
      </c>
      <c r="D12" s="171">
        <v>539.5</v>
      </c>
      <c r="E12" s="172"/>
    </row>
    <row r="13" spans="1:5" ht="18.75">
      <c r="A13" s="21"/>
      <c r="B13" s="20"/>
      <c r="C13" s="39"/>
      <c r="D13" s="164"/>
      <c r="E13" s="165"/>
    </row>
    <row r="14" spans="1:5" ht="31.5">
      <c r="A14" s="21" t="s">
        <v>54</v>
      </c>
      <c r="B14" s="32" t="s">
        <v>55</v>
      </c>
      <c r="C14" s="40">
        <v>-6785.7</v>
      </c>
      <c r="D14" s="162">
        <v>-7144.9</v>
      </c>
      <c r="E14" s="163"/>
    </row>
    <row r="15" spans="1:5" ht="18.75">
      <c r="A15" s="21"/>
      <c r="B15" s="20"/>
      <c r="C15" s="39"/>
      <c r="D15" s="164"/>
      <c r="E15" s="165"/>
    </row>
    <row r="16" spans="1:5" ht="31.5">
      <c r="A16" s="21" t="s">
        <v>56</v>
      </c>
      <c r="B16" s="32" t="s">
        <v>57</v>
      </c>
      <c r="C16" s="40">
        <f>C14</f>
        <v>-6785.7</v>
      </c>
      <c r="D16" s="162">
        <f>D14</f>
        <v>-7144.9</v>
      </c>
      <c r="E16" s="163"/>
    </row>
    <row r="17" spans="1:5" ht="18.75">
      <c r="A17" s="21"/>
      <c r="B17" s="20"/>
      <c r="C17" s="39"/>
      <c r="D17" s="164"/>
      <c r="E17" s="165"/>
    </row>
    <row r="18" spans="1:5" ht="31.5">
      <c r="A18" s="21" t="s">
        <v>58</v>
      </c>
      <c r="B18" s="32" t="s">
        <v>59</v>
      </c>
      <c r="C18" s="40">
        <f>C16</f>
        <v>-6785.7</v>
      </c>
      <c r="D18" s="162">
        <f>D16</f>
        <v>-7144.9</v>
      </c>
      <c r="E18" s="163"/>
    </row>
    <row r="19" spans="1:5" ht="18.75">
      <c r="A19" s="21"/>
      <c r="B19" s="20"/>
      <c r="C19" s="39"/>
      <c r="D19" s="164"/>
      <c r="E19" s="165"/>
    </row>
    <row r="20" spans="1:5" ht="47.25">
      <c r="A20" s="21" t="s">
        <v>60</v>
      </c>
      <c r="B20" s="32" t="s">
        <v>61</v>
      </c>
      <c r="C20" s="40">
        <f>C18</f>
        <v>-6785.7</v>
      </c>
      <c r="D20" s="162">
        <f>D18</f>
        <v>-7144.9</v>
      </c>
      <c r="E20" s="163"/>
    </row>
    <row r="21" spans="1:5" ht="18.75">
      <c r="A21" s="21"/>
      <c r="B21" s="20"/>
      <c r="C21" s="39"/>
      <c r="D21" s="164"/>
      <c r="E21" s="165"/>
    </row>
    <row r="22" spans="1:5" ht="31.5">
      <c r="A22" s="21" t="s">
        <v>62</v>
      </c>
      <c r="B22" s="32" t="s">
        <v>63</v>
      </c>
      <c r="C22" s="40">
        <v>7600.7</v>
      </c>
      <c r="D22" s="162">
        <v>7684.4</v>
      </c>
      <c r="E22" s="163"/>
    </row>
    <row r="23" spans="1:5" ht="18.75">
      <c r="A23" s="21"/>
      <c r="B23" s="20"/>
      <c r="C23" s="39"/>
      <c r="D23" s="164"/>
      <c r="E23" s="165"/>
    </row>
    <row r="24" spans="1:5" ht="31.5">
      <c r="A24" s="21" t="s">
        <v>64</v>
      </c>
      <c r="B24" s="32" t="s">
        <v>65</v>
      </c>
      <c r="C24" s="40">
        <f>C22</f>
        <v>7600.7</v>
      </c>
      <c r="D24" s="162">
        <f>D22</f>
        <v>7684.4</v>
      </c>
      <c r="E24" s="163"/>
    </row>
    <row r="25" spans="1:5" ht="18.75">
      <c r="A25" s="21"/>
      <c r="B25" s="20"/>
      <c r="C25" s="39"/>
      <c r="D25" s="164"/>
      <c r="E25" s="165"/>
    </row>
    <row r="26" spans="1:5" ht="31.5">
      <c r="A26" s="21" t="s">
        <v>66</v>
      </c>
      <c r="B26" s="32" t="s">
        <v>67</v>
      </c>
      <c r="C26" s="40">
        <f>C24</f>
        <v>7600.7</v>
      </c>
      <c r="D26" s="162">
        <f>D24</f>
        <v>7684.4</v>
      </c>
      <c r="E26" s="163"/>
    </row>
    <row r="27" spans="1:5" ht="18.75">
      <c r="A27" s="21"/>
      <c r="B27" s="20"/>
      <c r="C27" s="39"/>
      <c r="D27" s="164"/>
      <c r="E27" s="165"/>
    </row>
    <row r="28" spans="1:5" ht="47.25">
      <c r="A28" s="21" t="s">
        <v>72</v>
      </c>
      <c r="B28" s="32" t="s">
        <v>68</v>
      </c>
      <c r="C28" s="40">
        <f>C26</f>
        <v>7600.7</v>
      </c>
      <c r="D28" s="162">
        <f>D26</f>
        <v>7684.4</v>
      </c>
      <c r="E28" s="163"/>
    </row>
    <row r="29" spans="1:4" ht="15.75">
      <c r="A29" s="18"/>
      <c r="C29" s="167"/>
      <c r="D29" s="167"/>
    </row>
    <row r="30" ht="12" customHeight="1"/>
    <row r="31" ht="12.75" hidden="1"/>
    <row r="32" spans="1:5" ht="18.75">
      <c r="A32" s="110" t="s">
        <v>250</v>
      </c>
      <c r="B32" s="110"/>
      <c r="C32" s="2"/>
      <c r="D32" s="159" t="s">
        <v>251</v>
      </c>
      <c r="E32" s="159"/>
    </row>
  </sheetData>
  <mergeCells count="28">
    <mergeCell ref="C2:D2"/>
    <mergeCell ref="A6:E6"/>
    <mergeCell ref="C29:D29"/>
    <mergeCell ref="D7:E7"/>
    <mergeCell ref="D8:E8"/>
    <mergeCell ref="D12:E12"/>
    <mergeCell ref="D13:E13"/>
    <mergeCell ref="D20:E20"/>
    <mergeCell ref="D10:E10"/>
    <mergeCell ref="D11:E11"/>
    <mergeCell ref="D14:E14"/>
    <mergeCell ref="D15:E15"/>
    <mergeCell ref="D16:E16"/>
    <mergeCell ref="D17:E17"/>
    <mergeCell ref="D26:E26"/>
    <mergeCell ref="D18:E18"/>
    <mergeCell ref="D19:E19"/>
    <mergeCell ref="D21:E21"/>
    <mergeCell ref="C4:E4"/>
    <mergeCell ref="A32:B32"/>
    <mergeCell ref="D32:E32"/>
    <mergeCell ref="A9:E9"/>
    <mergeCell ref="D22:E22"/>
    <mergeCell ref="D27:E27"/>
    <mergeCell ref="D28:E28"/>
    <mergeCell ref="D23:E23"/>
    <mergeCell ref="D24:E24"/>
    <mergeCell ref="D25:E25"/>
  </mergeCells>
  <printOptions/>
  <pageMargins left="0.31" right="0.23" top="0.38" bottom="0.26" header="0.17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2"/>
  <sheetViews>
    <sheetView workbookViewId="0" topLeftCell="A1">
      <selection activeCell="A6" sqref="A6:D6"/>
    </sheetView>
  </sheetViews>
  <sheetFormatPr defaultColWidth="9.00390625" defaultRowHeight="12.75"/>
  <cols>
    <col min="1" max="1" width="50.375" style="0" customWidth="1"/>
    <col min="2" max="2" width="20.25390625" style="0" customWidth="1"/>
    <col min="3" max="3" width="17.125" style="0" customWidth="1"/>
    <col min="4" max="4" width="13.125" style="0" customWidth="1"/>
  </cols>
  <sheetData>
    <row r="2" spans="1:4" ht="13.5" customHeight="1">
      <c r="A2" s="11"/>
      <c r="B2" s="153" t="s">
        <v>255</v>
      </c>
      <c r="C2" s="177"/>
      <c r="D2" s="177"/>
    </row>
    <row r="3" spans="1:4" ht="12.75">
      <c r="A3" s="11"/>
      <c r="B3" s="11"/>
      <c r="C3" s="11"/>
      <c r="D3" s="11"/>
    </row>
    <row r="4" spans="1:4" ht="108" customHeight="1">
      <c r="A4" s="11"/>
      <c r="B4" s="152" t="s">
        <v>299</v>
      </c>
      <c r="C4" s="152"/>
      <c r="D4" s="152"/>
    </row>
    <row r="5" spans="1:4" ht="8.25" customHeight="1">
      <c r="A5" s="11"/>
      <c r="B5" s="71"/>
      <c r="C5" s="84"/>
      <c r="D5" s="84"/>
    </row>
    <row r="6" spans="1:4" ht="56.25" customHeight="1">
      <c r="A6" s="178" t="s">
        <v>252</v>
      </c>
      <c r="B6" s="178"/>
      <c r="C6" s="178"/>
      <c r="D6" s="178"/>
    </row>
    <row r="7" spans="1:4" ht="12.75">
      <c r="A7" s="11"/>
      <c r="B7" s="11"/>
      <c r="C7" s="11"/>
      <c r="D7" s="11" t="s">
        <v>77</v>
      </c>
    </row>
    <row r="8" spans="1:4" ht="86.25" customHeight="1">
      <c r="A8" s="66" t="s">
        <v>159</v>
      </c>
      <c r="B8" s="47" t="s">
        <v>0</v>
      </c>
      <c r="C8" s="47" t="s">
        <v>254</v>
      </c>
      <c r="D8" s="47" t="s">
        <v>221</v>
      </c>
    </row>
    <row r="9" spans="1:4" ht="15.75">
      <c r="A9" s="46" t="s">
        <v>163</v>
      </c>
      <c r="B9" s="67"/>
      <c r="C9" s="76">
        <f>C10+C38</f>
        <v>6785.65</v>
      </c>
      <c r="D9" s="76">
        <f>D10+D38</f>
        <v>6970.199999999999</v>
      </c>
    </row>
    <row r="10" spans="1:4" ht="14.25">
      <c r="A10" s="68" t="s">
        <v>80</v>
      </c>
      <c r="B10" s="10" t="s">
        <v>1</v>
      </c>
      <c r="C10" s="75">
        <f>C11+C14+C17+C28+C35</f>
        <v>6217.25</v>
      </c>
      <c r="D10" s="75">
        <f>D11+D14+D17+D28+D35</f>
        <v>6410.799999999999</v>
      </c>
    </row>
    <row r="11" spans="1:4" ht="12.75">
      <c r="A11" s="7" t="s">
        <v>3</v>
      </c>
      <c r="B11" s="10" t="s">
        <v>165</v>
      </c>
      <c r="C11" s="77">
        <f>(+C12+C13)</f>
        <v>410</v>
      </c>
      <c r="D11" s="77">
        <f>D12+D13</f>
        <v>582.7</v>
      </c>
    </row>
    <row r="12" spans="1:4" ht="76.5">
      <c r="A12" s="69" t="s">
        <v>166</v>
      </c>
      <c r="B12" s="3" t="s">
        <v>167</v>
      </c>
      <c r="C12" s="78">
        <v>410</v>
      </c>
      <c r="D12" s="78">
        <v>582</v>
      </c>
    </row>
    <row r="13" spans="1:4" ht="63" customHeight="1">
      <c r="A13" s="69" t="s">
        <v>168</v>
      </c>
      <c r="B13" s="3" t="s">
        <v>169</v>
      </c>
      <c r="C13" s="78">
        <v>0</v>
      </c>
      <c r="D13" s="78">
        <v>0.7</v>
      </c>
    </row>
    <row r="14" spans="1:4" ht="12.75">
      <c r="A14" s="7" t="s">
        <v>170</v>
      </c>
      <c r="B14" s="10" t="s">
        <v>171</v>
      </c>
      <c r="C14" s="77">
        <f>C15+C16</f>
        <v>1.25</v>
      </c>
      <c r="D14" s="77">
        <f>D15+D16</f>
        <v>1.3</v>
      </c>
    </row>
    <row r="15" spans="1:4" ht="12.75">
      <c r="A15" s="6" t="s">
        <v>2</v>
      </c>
      <c r="B15" s="3" t="s">
        <v>233</v>
      </c>
      <c r="C15" s="78">
        <v>0</v>
      </c>
      <c r="D15" s="78">
        <v>0</v>
      </c>
    </row>
    <row r="16" spans="1:4" ht="27" customHeight="1">
      <c r="A16" s="8" t="s">
        <v>234</v>
      </c>
      <c r="B16" s="8" t="s">
        <v>235</v>
      </c>
      <c r="C16" s="78">
        <v>1.25</v>
      </c>
      <c r="D16" s="78">
        <v>1.3</v>
      </c>
    </row>
    <row r="17" spans="1:4" ht="12.75">
      <c r="A17" s="7" t="s">
        <v>172</v>
      </c>
      <c r="B17" s="10" t="s">
        <v>173</v>
      </c>
      <c r="C17" s="77">
        <f>(C18+C20+C23+C26)</f>
        <v>1989.2</v>
      </c>
      <c r="D17" s="77">
        <f>(D18+D20+D23+D26)</f>
        <v>1995.3000000000002</v>
      </c>
    </row>
    <row r="18" spans="1:4" ht="12.75">
      <c r="A18" s="6" t="s">
        <v>174</v>
      </c>
      <c r="B18" s="3" t="s">
        <v>175</v>
      </c>
      <c r="C18" s="78">
        <f>C19</f>
        <v>47</v>
      </c>
      <c r="D18" s="78">
        <f>D19</f>
        <v>47.5</v>
      </c>
    </row>
    <row r="19" spans="1:4" ht="38.25">
      <c r="A19" s="6" t="s">
        <v>5</v>
      </c>
      <c r="B19" s="3" t="s">
        <v>4</v>
      </c>
      <c r="C19" s="78">
        <v>47</v>
      </c>
      <c r="D19" s="78">
        <v>47.5</v>
      </c>
    </row>
    <row r="20" spans="1:4" ht="12.75">
      <c r="A20" s="6" t="s">
        <v>69</v>
      </c>
      <c r="B20" s="3" t="s">
        <v>176</v>
      </c>
      <c r="C20" s="78">
        <f>C21+C22</f>
        <v>576.5</v>
      </c>
      <c r="D20" s="78">
        <f>D21+D22</f>
        <v>576.5</v>
      </c>
    </row>
    <row r="21" spans="1:4" ht="12.75">
      <c r="A21" s="6" t="s">
        <v>7</v>
      </c>
      <c r="B21" s="3" t="s">
        <v>6</v>
      </c>
      <c r="C21" s="78">
        <v>6.5</v>
      </c>
      <c r="D21" s="78">
        <v>6.5</v>
      </c>
    </row>
    <row r="22" spans="1:4" ht="12.75">
      <c r="A22" s="6" t="s">
        <v>9</v>
      </c>
      <c r="B22" s="3" t="s">
        <v>8</v>
      </c>
      <c r="C22" s="78">
        <v>570</v>
      </c>
      <c r="D22" s="78">
        <v>570</v>
      </c>
    </row>
    <row r="23" spans="1:4" ht="12.75">
      <c r="A23" s="6" t="s">
        <v>11</v>
      </c>
      <c r="B23" s="3" t="s">
        <v>10</v>
      </c>
      <c r="C23" s="78">
        <f>C24+C25</f>
        <v>1365.7</v>
      </c>
      <c r="D23" s="78">
        <f>D24+D25</f>
        <v>1369.9</v>
      </c>
    </row>
    <row r="24" spans="1:4" ht="51">
      <c r="A24" s="6" t="s">
        <v>73</v>
      </c>
      <c r="B24" s="3" t="s">
        <v>177</v>
      </c>
      <c r="C24" s="78">
        <v>847.5</v>
      </c>
      <c r="D24" s="78">
        <v>851.3</v>
      </c>
    </row>
    <row r="25" spans="1:4" ht="51">
      <c r="A25" s="6" t="s">
        <v>74</v>
      </c>
      <c r="B25" s="3" t="s">
        <v>12</v>
      </c>
      <c r="C25" s="78">
        <v>518.2</v>
      </c>
      <c r="D25" s="78">
        <v>518.6</v>
      </c>
    </row>
    <row r="26" spans="1:4" ht="25.5">
      <c r="A26" s="6" t="s">
        <v>178</v>
      </c>
      <c r="B26" s="3" t="s">
        <v>179</v>
      </c>
      <c r="C26" s="78">
        <f>C27</f>
        <v>0</v>
      </c>
      <c r="D26" s="78">
        <f>D27</f>
        <v>1.4</v>
      </c>
    </row>
    <row r="27" spans="1:4" ht="25.5" customHeight="1">
      <c r="A27" s="6" t="s">
        <v>88</v>
      </c>
      <c r="B27" s="3" t="s">
        <v>87</v>
      </c>
      <c r="C27" s="78">
        <v>0</v>
      </c>
      <c r="D27" s="78">
        <v>1.4</v>
      </c>
    </row>
    <row r="28" spans="1:4" ht="25.5">
      <c r="A28" s="7" t="s">
        <v>181</v>
      </c>
      <c r="B28" s="10" t="s">
        <v>182</v>
      </c>
      <c r="C28" s="77">
        <f>(C29+C33)</f>
        <v>1495.8999999999999</v>
      </c>
      <c r="D28" s="77">
        <f>(D29+D33)</f>
        <v>1510.3999999999999</v>
      </c>
    </row>
    <row r="29" spans="1:4" ht="38.25">
      <c r="A29" s="6" t="s">
        <v>183</v>
      </c>
      <c r="B29" s="3" t="s">
        <v>184</v>
      </c>
      <c r="C29" s="78">
        <f>(C30+C31+C32)</f>
        <v>1476.6</v>
      </c>
      <c r="D29" s="78">
        <f>(D30+D31+D32)</f>
        <v>1491.1</v>
      </c>
    </row>
    <row r="30" spans="1:4" ht="77.25" customHeight="1">
      <c r="A30" s="69" t="s">
        <v>185</v>
      </c>
      <c r="B30" s="3" t="s">
        <v>13</v>
      </c>
      <c r="C30" s="78">
        <v>67</v>
      </c>
      <c r="D30" s="56">
        <v>67.5</v>
      </c>
    </row>
    <row r="31" spans="1:4" ht="63.75">
      <c r="A31" s="69" t="s">
        <v>186</v>
      </c>
      <c r="B31" s="3" t="s">
        <v>14</v>
      </c>
      <c r="C31" s="78">
        <v>1053.6</v>
      </c>
      <c r="D31" s="56">
        <v>1067.5</v>
      </c>
    </row>
    <row r="32" spans="1:4" ht="89.25">
      <c r="A32" s="69" t="s">
        <v>236</v>
      </c>
      <c r="B32" s="3" t="s">
        <v>15</v>
      </c>
      <c r="C32" s="78">
        <v>356</v>
      </c>
      <c r="D32" s="56">
        <v>356.1</v>
      </c>
    </row>
    <row r="33" spans="1:4" ht="48.75" customHeight="1">
      <c r="A33" s="6" t="s">
        <v>189</v>
      </c>
      <c r="B33" s="3" t="s">
        <v>190</v>
      </c>
      <c r="C33" s="78">
        <f>C34</f>
        <v>19.3</v>
      </c>
      <c r="D33" s="78">
        <f>D34</f>
        <v>19.3</v>
      </c>
    </row>
    <row r="34" spans="1:4" ht="51">
      <c r="A34" s="6" t="s">
        <v>239</v>
      </c>
      <c r="B34" s="3" t="s">
        <v>16</v>
      </c>
      <c r="C34" s="78">
        <v>19.3</v>
      </c>
      <c r="D34" s="78">
        <v>19.3</v>
      </c>
    </row>
    <row r="35" spans="1:4" ht="25.5">
      <c r="A35" s="7" t="s">
        <v>187</v>
      </c>
      <c r="B35" s="10" t="s">
        <v>188</v>
      </c>
      <c r="C35" s="77">
        <f>C36+C37</f>
        <v>2320.9</v>
      </c>
      <c r="D35" s="77">
        <f>D36+D37</f>
        <v>2321.1</v>
      </c>
    </row>
    <row r="36" spans="1:4" ht="38.25">
      <c r="A36" s="6" t="s">
        <v>70</v>
      </c>
      <c r="B36" s="3" t="s">
        <v>81</v>
      </c>
      <c r="C36" s="78">
        <v>2265</v>
      </c>
      <c r="D36" s="78">
        <v>2265.2</v>
      </c>
    </row>
    <row r="37" spans="1:4" ht="63.75" customHeight="1">
      <c r="A37" s="83" t="s">
        <v>241</v>
      </c>
      <c r="B37" s="29" t="s">
        <v>240</v>
      </c>
      <c r="C37" s="78">
        <v>55.9</v>
      </c>
      <c r="D37" s="78">
        <v>55.9</v>
      </c>
    </row>
    <row r="38" spans="1:4" ht="14.25">
      <c r="A38" s="68" t="s">
        <v>18</v>
      </c>
      <c r="B38" s="70" t="s">
        <v>17</v>
      </c>
      <c r="C38" s="75">
        <f>C39+C49</f>
        <v>568.4</v>
      </c>
      <c r="D38" s="75">
        <f>D39+D49</f>
        <v>559.4</v>
      </c>
    </row>
    <row r="39" spans="1:4" ht="25.5">
      <c r="A39" s="7" t="s">
        <v>199</v>
      </c>
      <c r="B39" s="10" t="s">
        <v>192</v>
      </c>
      <c r="C39" s="77">
        <f>C40+C42+C44+C47</f>
        <v>487.45</v>
      </c>
      <c r="D39" s="77">
        <f>D40+D42+D44+D47</f>
        <v>478.45</v>
      </c>
    </row>
    <row r="40" spans="1:4" ht="12.75">
      <c r="A40" s="81" t="s">
        <v>242</v>
      </c>
      <c r="B40" s="29" t="s">
        <v>243</v>
      </c>
      <c r="C40" s="78">
        <f>C41</f>
        <v>242.4</v>
      </c>
      <c r="D40" s="78">
        <f>D41</f>
        <v>233.4</v>
      </c>
    </row>
    <row r="41" spans="1:4" ht="12.75">
      <c r="A41" s="81" t="s">
        <v>245</v>
      </c>
      <c r="B41" s="29" t="s">
        <v>244</v>
      </c>
      <c r="C41" s="78">
        <v>242.4</v>
      </c>
      <c r="D41" s="78">
        <v>233.4</v>
      </c>
    </row>
    <row r="42" spans="1:4" ht="25.5">
      <c r="A42" s="6" t="s">
        <v>193</v>
      </c>
      <c r="B42" s="3" t="s">
        <v>194</v>
      </c>
      <c r="C42" s="78">
        <f>C43</f>
        <v>93</v>
      </c>
      <c r="D42" s="78">
        <f>D43</f>
        <v>93</v>
      </c>
    </row>
    <row r="43" spans="1:4" ht="12.75">
      <c r="A43" s="6" t="s">
        <v>21</v>
      </c>
      <c r="B43" s="3" t="s">
        <v>22</v>
      </c>
      <c r="C43" s="78">
        <v>93</v>
      </c>
      <c r="D43" s="78">
        <v>93</v>
      </c>
    </row>
    <row r="44" spans="1:4" ht="25.5">
      <c r="A44" s="6" t="s">
        <v>195</v>
      </c>
      <c r="B44" s="3" t="s">
        <v>196</v>
      </c>
      <c r="C44" s="3">
        <f>C45+C46</f>
        <v>144.05</v>
      </c>
      <c r="D44" s="3">
        <f>D45+D46</f>
        <v>144.05</v>
      </c>
    </row>
    <row r="45" spans="1:4" ht="12.75" customHeight="1">
      <c r="A45" s="82" t="s">
        <v>246</v>
      </c>
      <c r="B45" s="64" t="s">
        <v>247</v>
      </c>
      <c r="C45" s="3">
        <v>140.65</v>
      </c>
      <c r="D45" s="3">
        <v>140.65</v>
      </c>
    </row>
    <row r="46" spans="1:4" ht="25.5">
      <c r="A46" s="6" t="s">
        <v>20</v>
      </c>
      <c r="B46" s="3" t="s">
        <v>19</v>
      </c>
      <c r="C46" s="3">
        <v>3.4</v>
      </c>
      <c r="D46" s="3">
        <v>3.4</v>
      </c>
    </row>
    <row r="47" spans="1:4" ht="12.75">
      <c r="A47" s="6" t="s">
        <v>50</v>
      </c>
      <c r="B47" s="3" t="s">
        <v>197</v>
      </c>
      <c r="C47" s="3">
        <f>C48</f>
        <v>8</v>
      </c>
      <c r="D47" s="3">
        <f>D48</f>
        <v>8</v>
      </c>
    </row>
    <row r="48" spans="1:4" ht="38.25">
      <c r="A48" s="6" t="s">
        <v>86</v>
      </c>
      <c r="B48" s="3" t="s">
        <v>198</v>
      </c>
      <c r="C48" s="3">
        <v>8</v>
      </c>
      <c r="D48" s="3">
        <v>8</v>
      </c>
    </row>
    <row r="49" spans="1:4" ht="12.75">
      <c r="A49" s="89" t="s">
        <v>248</v>
      </c>
      <c r="B49" s="29" t="s">
        <v>249</v>
      </c>
      <c r="C49" s="3">
        <v>80.95</v>
      </c>
      <c r="D49" s="3">
        <v>80.95</v>
      </c>
    </row>
    <row r="50" spans="1:4" ht="12.75">
      <c r="A50" s="95"/>
      <c r="B50" s="93"/>
      <c r="C50" s="88"/>
      <c r="D50" s="88"/>
    </row>
    <row r="51" spans="1:4" ht="12.75">
      <c r="A51" s="87"/>
      <c r="B51" s="88"/>
      <c r="C51" s="88"/>
      <c r="D51" s="88"/>
    </row>
    <row r="52" spans="1:4" ht="18.75">
      <c r="A52" s="22" t="s">
        <v>250</v>
      </c>
      <c r="B52" s="79" t="s">
        <v>253</v>
      </c>
      <c r="C52" s="79" t="s">
        <v>251</v>
      </c>
      <c r="D52" s="11"/>
    </row>
  </sheetData>
  <mergeCells count="3">
    <mergeCell ref="B4:D4"/>
    <mergeCell ref="B2:D2"/>
    <mergeCell ref="A6:D6"/>
  </mergeCells>
  <printOptions/>
  <pageMargins left="0.2" right="0.16" top="0.26" bottom="0.21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4" sqref="B4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19" t="s">
        <v>157</v>
      </c>
      <c r="D1" s="119"/>
      <c r="E1" s="2"/>
    </row>
    <row r="2" ht="10.5" customHeight="1"/>
    <row r="3" spans="2:5" ht="126" customHeight="1">
      <c r="B3" s="1"/>
      <c r="C3" s="120" t="s">
        <v>300</v>
      </c>
      <c r="D3" s="120"/>
      <c r="E3" s="22"/>
    </row>
    <row r="4" spans="3:5" ht="21.75" customHeight="1">
      <c r="C4" s="1"/>
      <c r="D4" s="1"/>
      <c r="E4" s="1"/>
    </row>
    <row r="5" ht="6.75" customHeight="1"/>
    <row r="6" spans="1:5" ht="41.25" customHeight="1">
      <c r="A6" s="180" t="s">
        <v>293</v>
      </c>
      <c r="B6" s="181"/>
      <c r="C6" s="181"/>
      <c r="D6" s="181"/>
      <c r="E6" s="23"/>
    </row>
    <row r="7" spans="1:5" ht="31.5">
      <c r="A7" s="30" t="s">
        <v>152</v>
      </c>
      <c r="B7" s="30" t="s">
        <v>153</v>
      </c>
      <c r="C7" s="30" t="s">
        <v>229</v>
      </c>
      <c r="D7" s="30" t="s">
        <v>230</v>
      </c>
      <c r="E7" s="4"/>
    </row>
    <row r="8" spans="1:5" ht="15.75" customHeight="1">
      <c r="A8" s="46"/>
      <c r="B8" s="107"/>
      <c r="C8" s="46"/>
      <c r="D8" s="46"/>
      <c r="E8" s="4"/>
    </row>
    <row r="9" spans="1:5" ht="42" customHeight="1">
      <c r="A9" s="44" t="s">
        <v>294</v>
      </c>
      <c r="B9" s="44" t="s">
        <v>76</v>
      </c>
      <c r="C9" s="31">
        <v>5</v>
      </c>
      <c r="D9" s="31">
        <v>0</v>
      </c>
      <c r="E9" s="45"/>
    </row>
    <row r="10" spans="1:5" ht="15" customHeight="1">
      <c r="A10" s="44" t="s">
        <v>154</v>
      </c>
      <c r="B10" s="30"/>
      <c r="C10" s="31">
        <f>SUM(C9)</f>
        <v>5</v>
      </c>
      <c r="D10" s="31">
        <f>SUM(D9)</f>
        <v>0</v>
      </c>
      <c r="E10" s="45"/>
    </row>
    <row r="11" spans="1:5" ht="15" customHeight="1">
      <c r="A11" s="105"/>
      <c r="B11" s="4"/>
      <c r="C11" s="106"/>
      <c r="D11" s="106"/>
      <c r="E11" s="45"/>
    </row>
    <row r="12" spans="1:5" ht="15" customHeight="1">
      <c r="A12" s="105"/>
      <c r="B12" s="4"/>
      <c r="D12" s="1"/>
      <c r="E12" s="45"/>
    </row>
    <row r="13" spans="1:5" ht="30" customHeight="1">
      <c r="A13" s="110" t="s">
        <v>250</v>
      </c>
      <c r="B13" s="110"/>
      <c r="D13" s="2" t="s">
        <v>251</v>
      </c>
      <c r="E13" s="45"/>
    </row>
    <row r="14" spans="1:5" ht="12.75">
      <c r="A14" s="167"/>
      <c r="B14" s="167"/>
      <c r="D14" s="1"/>
      <c r="E14" s="1"/>
    </row>
    <row r="15" spans="1:5" ht="15.75">
      <c r="A15" s="179"/>
      <c r="B15" s="179"/>
      <c r="D15" s="42"/>
      <c r="E15" s="42"/>
    </row>
    <row r="16" spans="1:5" ht="18" customHeight="1">
      <c r="A16" s="179"/>
      <c r="B16" s="179"/>
      <c r="D16" s="42"/>
      <c r="E16" s="42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2012-05-15T03:55:36Z</cp:lastPrinted>
  <dcterms:created xsi:type="dcterms:W3CDTF">2008-06-16T09:18:54Z</dcterms:created>
  <dcterms:modified xsi:type="dcterms:W3CDTF">2012-11-30T11:47:29Z</dcterms:modified>
  <cp:category/>
  <cp:version/>
  <cp:contentType/>
  <cp:contentStatus/>
</cp:coreProperties>
</file>